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cserver1\Publica\PAGINA WEB ACC\"/>
    </mc:Choice>
  </mc:AlternateContent>
  <xr:revisionPtr revIDLastSave="0" documentId="13_ncr:1_{CE68F707-439C-4281-B8A7-4B3ED1C6E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B1" sheetId="1" r:id="rId1"/>
    <sheet name="ANEXO B2" sheetId="2" r:id="rId2"/>
    <sheet name="Hoja3" sheetId="3" state="hidden" r:id="rId3"/>
  </sheets>
  <definedNames>
    <definedName name="_xlnm.Print_Area" localSheetId="0">'ANEXO B1'!$A:$G</definedName>
    <definedName name="_xlnm.Print_Titles" localSheetId="0">'ANEXO B1'!$1:$3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135" i="1"/>
  <c r="D135" i="1"/>
  <c r="E134" i="1"/>
  <c r="D134" i="1"/>
  <c r="E79" i="1"/>
  <c r="D79" i="1"/>
  <c r="D78" i="1"/>
  <c r="G69" i="1"/>
  <c r="E70" i="1"/>
  <c r="D70" i="1"/>
  <c r="F70" i="1" s="1"/>
  <c r="F69" i="1"/>
  <c r="F66" i="1"/>
  <c r="F67" i="1"/>
  <c r="G66" i="1" s="1"/>
  <c r="F53" i="1"/>
  <c r="F52" i="1"/>
  <c r="G52" i="1" s="1"/>
  <c r="F135" i="1" l="1"/>
  <c r="F79" i="1"/>
  <c r="E40" i="1"/>
  <c r="D40" i="1"/>
  <c r="F40" i="1" s="1"/>
  <c r="F37" i="1"/>
  <c r="F35" i="1"/>
  <c r="E33" i="1"/>
  <c r="D33" i="1"/>
  <c r="F33" i="1" s="1"/>
  <c r="E27" i="1"/>
  <c r="E39" i="1" s="1"/>
  <c r="D27" i="1"/>
  <c r="F36" i="1"/>
  <c r="D71" i="1"/>
  <c r="F27" i="1" l="1"/>
  <c r="G35" i="1"/>
  <c r="D39" i="1"/>
  <c r="F39" i="1" s="1"/>
  <c r="F68" i="1"/>
  <c r="D75" i="1"/>
  <c r="F75" i="1" s="1"/>
  <c r="F76" i="1"/>
  <c r="G75" i="1" l="1"/>
  <c r="E18" i="2"/>
  <c r="E13" i="2" l="1"/>
  <c r="E8" i="2"/>
  <c r="F131" i="1" l="1"/>
  <c r="E130" i="1"/>
  <c r="D130" i="1"/>
  <c r="F124" i="1"/>
  <c r="E123" i="1"/>
  <c r="D123" i="1"/>
  <c r="F118" i="1"/>
  <c r="F114" i="1"/>
  <c r="E113" i="1"/>
  <c r="D113" i="1"/>
  <c r="F107" i="1"/>
  <c r="F106" i="1"/>
  <c r="E103" i="1"/>
  <c r="D103" i="1"/>
  <c r="F101" i="1"/>
  <c r="E100" i="1"/>
  <c r="D100" i="1"/>
  <c r="F93" i="1"/>
  <c r="E92" i="1"/>
  <c r="D92" i="1"/>
  <c r="F86" i="1"/>
  <c r="E85" i="1"/>
  <c r="D85" i="1"/>
  <c r="F38" i="1"/>
  <c r="F72" i="1"/>
  <c r="F71" i="1"/>
  <c r="F65" i="1"/>
  <c r="E64" i="1"/>
  <c r="D64" i="1"/>
  <c r="F61" i="1"/>
  <c r="E60" i="1"/>
  <c r="D60" i="1"/>
  <c r="F56" i="1"/>
  <c r="F55" i="1"/>
  <c r="F54" i="1"/>
  <c r="F51" i="1"/>
  <c r="E50" i="1"/>
  <c r="D50" i="1"/>
  <c r="F47" i="1"/>
  <c r="F46" i="1"/>
  <c r="E45" i="1"/>
  <c r="D45" i="1"/>
  <c r="F34" i="1"/>
  <c r="F28" i="1"/>
  <c r="F20" i="1"/>
  <c r="E12" i="1"/>
  <c r="D12" i="1"/>
  <c r="E11" i="1"/>
  <c r="D11" i="1"/>
  <c r="F78" i="1" l="1"/>
  <c r="F64" i="1"/>
  <c r="G64" i="1" s="1"/>
  <c r="F130" i="1"/>
  <c r="G130" i="1" s="1"/>
  <c r="F60" i="1"/>
  <c r="G60" i="1" s="1"/>
  <c r="E19" i="1"/>
  <c r="F85" i="1"/>
  <c r="G85" i="1" s="1"/>
  <c r="F113" i="1"/>
  <c r="G113" i="1" s="1"/>
  <c r="F123" i="1"/>
  <c r="G37" i="1" s="1"/>
  <c r="F50" i="1"/>
  <c r="G50" i="1" s="1"/>
  <c r="D19" i="1"/>
  <c r="G71" i="1"/>
  <c r="F103" i="1"/>
  <c r="F100" i="1"/>
  <c r="G100" i="1" s="1"/>
  <c r="G106" i="1"/>
  <c r="D102" i="1"/>
  <c r="G33" i="1"/>
  <c r="G55" i="1"/>
  <c r="E102" i="1"/>
  <c r="F92" i="1"/>
  <c r="F45" i="1"/>
  <c r="F19" i="1" l="1"/>
  <c r="F134" i="1"/>
  <c r="G134" i="1" s="1"/>
  <c r="G123" i="1"/>
  <c r="G27" i="1"/>
  <c r="G45" i="1"/>
  <c r="G78" i="1"/>
  <c r="G19" i="1"/>
  <c r="F102" i="1"/>
  <c r="G102" i="1" s="1"/>
  <c r="G92" i="1"/>
  <c r="G39" i="1" l="1"/>
</calcChain>
</file>

<file path=xl/sharedStrings.xml><?xml version="1.0" encoding="utf-8"?>
<sst xmlns="http://schemas.openxmlformats.org/spreadsheetml/2006/main" count="178" uniqueCount="120">
  <si>
    <t>PARQUE USO COMUN GRIS OSCURO 2021</t>
  </si>
  <si>
    <t>ANEXO B1</t>
  </si>
  <si>
    <t>EMPRESA</t>
  </si>
  <si>
    <t>MARCA APORTADA</t>
  </si>
  <si>
    <t>TOTAL</t>
  </si>
  <si>
    <t>% APORTE</t>
  </si>
  <si>
    <t>ALLENGAS</t>
  </si>
  <si>
    <t>BELL VILLE GAS</t>
  </si>
  <si>
    <t>CHU GAS</t>
  </si>
  <si>
    <t>COPER GAS</t>
  </si>
  <si>
    <t>GAS SALADILLO</t>
  </si>
  <si>
    <t>AMARILLA GAS S.A.</t>
  </si>
  <si>
    <t xml:space="preserve">GAS VILLEGAS  </t>
  </si>
  <si>
    <t>MARTIN GAS S.FCO. (P)</t>
  </si>
  <si>
    <t>GOYA GAS</t>
  </si>
  <si>
    <t>DIJUGAS</t>
  </si>
  <si>
    <t>MORTEROS GAS</t>
  </si>
  <si>
    <t>GAS TRENQUE LAUQUEN</t>
  </si>
  <si>
    <t>BELL GAS</t>
  </si>
  <si>
    <t>NEUQUEN GAS</t>
  </si>
  <si>
    <t>PAMPA GAS 1</t>
  </si>
  <si>
    <t>SERDOCH GAS</t>
  </si>
  <si>
    <t xml:space="preserve">APORTE </t>
  </si>
  <si>
    <t>PARQUE DE ENVASES</t>
  </si>
  <si>
    <t>COMPLETA EL APORTE DE PROPANORTE</t>
  </si>
  <si>
    <t>GASPIGUE (APORTE)</t>
  </si>
  <si>
    <t>PARQUE ENVASES</t>
  </si>
  <si>
    <t>GAS KELM</t>
  </si>
  <si>
    <t>MULTIGAS</t>
  </si>
  <si>
    <t xml:space="preserve">PLATAGAS </t>
  </si>
  <si>
    <t>VENADO</t>
  </si>
  <si>
    <t>FUTURO GAS S.A.</t>
  </si>
  <si>
    <t>CERGAS</t>
  </si>
  <si>
    <t>GAS SAN NICOLAS</t>
  </si>
  <si>
    <t>LICOVAL</t>
  </si>
  <si>
    <t>APORTE DEL GRUPO</t>
  </si>
  <si>
    <t>PARQUE TOTAL DEL GRUPO</t>
  </si>
  <si>
    <t>COOPERATIVA ELECTRICA MIXTA DEL OESTE Y OTROS SERVICIOS PUBLICOS LIMITADA (CEMDO)</t>
  </si>
  <si>
    <t xml:space="preserve">AGROGAS </t>
  </si>
  <si>
    <t>LA CRUZ GAS</t>
  </si>
  <si>
    <t>COOPERATIVA POLULAR DE ELECTRICIDAD OBRAS Y SERVICIOS DE SANTA ROSA (CPE)</t>
  </si>
  <si>
    <t>COOPERATIVA DE ENERGIA ELECTRICA Y OTROS SERVICIOS PUBLICOS DE LAS VARILLAS LIMITADA (CREC GAS)</t>
  </si>
  <si>
    <t>ASTROGAS</t>
  </si>
  <si>
    <t>SURTIGAS</t>
  </si>
  <si>
    <t>COOPERATIVA DE OBRAS Y SERVICIOS PUBLICOS SOCIALES Y VIVIENDA EL BOLSON LIMITADA (COOPETEL)</t>
  </si>
  <si>
    <t>COOPERATIVA ELECTRICA DE GALVEZ LIMITADA</t>
  </si>
  <si>
    <t>NOGOYA GAS (APORTE)</t>
  </si>
  <si>
    <t>COOPERATIVA DE COOPERATIVAS DE GAS Y SERVICIOS PUBLICOS Y VIVIENDA CORDOBA LIMITADA ( UCOOPGAS)</t>
  </si>
  <si>
    <t>CLORINDA GAS</t>
  </si>
  <si>
    <t>JUANGAS</t>
  </si>
  <si>
    <t>PAVETTI    (de 10 kg.)</t>
  </si>
  <si>
    <t>DIMARCO S.A.</t>
  </si>
  <si>
    <t>DIMAR</t>
  </si>
  <si>
    <t>RIALCA</t>
  </si>
  <si>
    <t>GAS ARECO S.A.</t>
  </si>
  <si>
    <t>GIAC GAS (APORTE)</t>
  </si>
  <si>
    <t>GAS TRELEW S.A.</t>
  </si>
  <si>
    <t>GAS ARGENTINO SRL</t>
  </si>
  <si>
    <t>DISTRIBUIDORA LIDERGAS S.A.</t>
  </si>
  <si>
    <t>EMSE (APORTE)</t>
  </si>
  <si>
    <t>REGION GAS S.A.</t>
  </si>
  <si>
    <t>MICROGAS (D.2020)</t>
  </si>
  <si>
    <t>MEJORGAS</t>
  </si>
  <si>
    <t>FAMAGAS (APORTE)</t>
  </si>
  <si>
    <t>GRUPO AFGAS</t>
  </si>
  <si>
    <t>COOPERATIVA DE COOPERATIVAS DE GAS, SERVICIOS PUBLICOS Y VIVIENDAS MISIONES LIMITADA (MISCOOP)</t>
  </si>
  <si>
    <t>PAVETTI  ( de 15 kg.) (APORTE)</t>
  </si>
  <si>
    <t>DOLORES GAS S.A.</t>
  </si>
  <si>
    <t>R GAS</t>
  </si>
  <si>
    <t>LONIGAS</t>
  </si>
  <si>
    <t>ITALGAS S.A.</t>
  </si>
  <si>
    <t>CO.MA.CO</t>
  </si>
  <si>
    <t>DISOLCO</t>
  </si>
  <si>
    <t>R-S-GAS</t>
  </si>
  <si>
    <t>NATURAL GAS S.A.</t>
  </si>
  <si>
    <t>AEROMETAL</t>
  </si>
  <si>
    <t>LUMBRE GAS</t>
  </si>
  <si>
    <t>MARTIN GAS</t>
  </si>
  <si>
    <t>MARTIN GAS S.FCO. ( Relieve)</t>
  </si>
  <si>
    <t>MUNDO GAS</t>
  </si>
  <si>
    <t>OMEGA</t>
  </si>
  <si>
    <t>GRUPO ITALGAS</t>
  </si>
  <si>
    <t>KARPINO S.A.</t>
  </si>
  <si>
    <t>GARDEL GAS (APORTE)</t>
  </si>
  <si>
    <t>LAS VARILLAS GAS SACIFI</t>
  </si>
  <si>
    <t>ATOMGAS</t>
  </si>
  <si>
    <t>GAS CURUZU</t>
  </si>
  <si>
    <t xml:space="preserve">LOBOGAS </t>
  </si>
  <si>
    <t>PROPANORTE S.A.</t>
  </si>
  <si>
    <t>LA FIRMA AMARILLA GAS APORTA ENVASES PARA CUMPLIR CON EL MISMO</t>
  </si>
  <si>
    <t>SURGAS S.A.</t>
  </si>
  <si>
    <t>GALLIZZI GAS</t>
  </si>
  <si>
    <t>YPF GAS S.A.</t>
  </si>
  <si>
    <t>ALGAS (15KG 2021)</t>
  </si>
  <si>
    <t>POLIGAS</t>
  </si>
  <si>
    <t>TOTAL GENERAL</t>
  </si>
  <si>
    <t>TOTAL APORTADOS</t>
  </si>
  <si>
    <t>EMPRESAS NO PARTICIPANTES DEL ACUERDO</t>
  </si>
  <si>
    <t>SARTINI GAS S.R.L</t>
  </si>
  <si>
    <t xml:space="preserve">ENVASES </t>
  </si>
  <si>
    <t xml:space="preserve">TOTAL </t>
  </si>
  <si>
    <t>PARQUE TOTAL</t>
  </si>
  <si>
    <t>GAS AUSTRAL S.A.</t>
  </si>
  <si>
    <t>REFSA</t>
  </si>
  <si>
    <t>10 kg</t>
  </si>
  <si>
    <t>15 kg</t>
  </si>
  <si>
    <t>ANEXO B2</t>
  </si>
  <si>
    <t>AGIPGAS (#)</t>
  </si>
  <si>
    <t>(#) AGIP : según expediente = EXP-S01:0010550/2007 , Valvula Universal "flacas"</t>
  </si>
  <si>
    <t>Diciembre 2021</t>
  </si>
  <si>
    <t>CAÑUELAS GAS</t>
  </si>
  <si>
    <t>EX-BRAGAS SACIFI</t>
  </si>
  <si>
    <t>EX-SPECIAL GAS S.A.</t>
  </si>
  <si>
    <t>PROGAS</t>
  </si>
  <si>
    <t>EX-PROPANORTE (APORTE NOV´ 23)</t>
  </si>
  <si>
    <t xml:space="preserve">Modificaciones </t>
  </si>
  <si>
    <t>Bragas y Special en Grupo Cañuelas</t>
  </si>
  <si>
    <t xml:space="preserve">GRUPO CAÑUELAS GAS </t>
  </si>
  <si>
    <t>Incorporacion de ExPropanorte en Gas Argentino</t>
  </si>
  <si>
    <t>Modificacion Surgas de Aporte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</si>
</sst>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 Rounded MT Bold"/>
      <family val="2"/>
    </font>
    <font>
      <b/>
      <sz val="12"/>
      <name val="Arial Rounded MT Bold"/>
      <family val="2"/>
    </font>
    <font>
      <b/>
      <i/>
      <u/>
      <sz val="12"/>
      <name val="Arial Rounded MT Bold"/>
      <family val="2"/>
    </font>
    <font>
      <sz val="10"/>
      <name val="Aharoni"/>
      <charset val="177"/>
    </font>
    <font>
      <sz val="10"/>
      <color theme="1" tint="4.9989318521683403E-2"/>
      <name val="Aharoni"/>
      <charset val="177"/>
    </font>
    <font>
      <sz val="8"/>
      <name val="Arial Rounded MT Bold"/>
      <family val="2"/>
    </font>
    <font>
      <sz val="11"/>
      <name val="Arial Rounded MT Bold"/>
      <family val="2"/>
    </font>
    <font>
      <sz val="10"/>
      <color theme="1" tint="4.9989318521683403E-2"/>
      <name val="Arial Rounded MT Bold"/>
      <family val="2"/>
    </font>
    <font>
      <sz val="11"/>
      <color theme="5" tint="-0.249977111117893"/>
      <name val="Arial Rounded MT Bold"/>
      <family val="2"/>
    </font>
    <font>
      <i/>
      <sz val="10"/>
      <name val="Arial Rounded MT Bold"/>
      <family val="2"/>
    </font>
    <font>
      <sz val="10"/>
      <name val="Arial"/>
      <family val="2"/>
    </font>
    <font>
      <sz val="10"/>
      <color theme="6" tint="-0.249977111117893"/>
      <name val="Arial Rounded MT Bold"/>
      <family val="2"/>
    </font>
    <font>
      <i/>
      <sz val="10"/>
      <color rgb="FF7030A0"/>
      <name val="Arial Rounded MT Bold"/>
      <family val="2"/>
    </font>
    <font>
      <sz val="11"/>
      <color theme="1"/>
      <name val="Arial Rounded MT Bold"/>
      <family val="2"/>
    </font>
    <font>
      <sz val="12"/>
      <name val="Arial Rounded MT Bold"/>
      <family val="2"/>
    </font>
    <font>
      <u/>
      <sz val="12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vertical="center"/>
    </xf>
    <xf numFmtId="1" fontId="3" fillId="0" borderId="0" xfId="0" applyNumberFormat="1" applyFont="1"/>
    <xf numFmtId="3" fontId="1" fillId="0" borderId="0" xfId="0" applyNumberFormat="1" applyFont="1"/>
    <xf numFmtId="1" fontId="4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/>
    <xf numFmtId="3" fontId="1" fillId="0" borderId="4" xfId="0" applyNumberFormat="1" applyFont="1" applyBorder="1"/>
    <xf numFmtId="164" fontId="1" fillId="0" borderId="5" xfId="0" applyNumberFormat="1" applyFont="1" applyBorder="1" applyAlignment="1">
      <alignment horizontal="center"/>
    </xf>
    <xf numFmtId="1" fontId="1" fillId="0" borderId="0" xfId="0" applyNumberFormat="1" applyFont="1"/>
    <xf numFmtId="164" fontId="1" fillId="0" borderId="6" xfId="0" applyNumberFormat="1" applyFont="1" applyBorder="1" applyAlignment="1">
      <alignment horizontal="center"/>
    </xf>
    <xf numFmtId="0" fontId="1" fillId="0" borderId="8" xfId="0" applyFont="1" applyBorder="1"/>
    <xf numFmtId="3" fontId="1" fillId="0" borderId="8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10" fillId="0" borderId="0" xfId="0" applyFont="1"/>
    <xf numFmtId="0" fontId="1" fillId="0" borderId="4" xfId="0" applyFont="1" applyBorder="1"/>
    <xf numFmtId="164" fontId="1" fillId="0" borderId="0" xfId="0" applyNumberFormat="1" applyFont="1" applyAlignment="1">
      <alignment horizontal="center"/>
    </xf>
    <xf numFmtId="0" fontId="9" fillId="0" borderId="0" xfId="0" applyFont="1"/>
    <xf numFmtId="1" fontId="7" fillId="0" borderId="5" xfId="0" applyNumberFormat="1" applyFont="1" applyBorder="1" applyAlignment="1">
      <alignment horizontal="center" vertical="center"/>
    </xf>
    <xf numFmtId="0" fontId="7" fillId="0" borderId="9" xfId="0" applyFont="1" applyBorder="1"/>
    <xf numFmtId="0" fontId="8" fillId="0" borderId="8" xfId="0" applyFont="1" applyBorder="1"/>
    <xf numFmtId="0" fontId="7" fillId="0" borderId="0" xfId="0" applyFont="1"/>
    <xf numFmtId="0" fontId="8" fillId="0" borderId="4" xfId="0" applyFont="1" applyBorder="1"/>
    <xf numFmtId="0" fontId="8" fillId="0" borderId="0" xfId="0" applyFont="1"/>
    <xf numFmtId="1" fontId="1" fillId="0" borderId="11" xfId="0" applyNumberFormat="1" applyFont="1" applyBorder="1"/>
    <xf numFmtId="1" fontId="1" fillId="0" borderId="7" xfId="0" applyNumberFormat="1" applyFont="1" applyBorder="1"/>
    <xf numFmtId="1" fontId="1" fillId="0" borderId="12" xfId="0" applyNumberFormat="1" applyFont="1" applyBorder="1"/>
    <xf numFmtId="0" fontId="1" fillId="0" borderId="11" xfId="0" applyFont="1" applyBorder="1"/>
    <xf numFmtId="0" fontId="8" fillId="0" borderId="1" xfId="0" applyFont="1" applyBorder="1"/>
    <xf numFmtId="3" fontId="1" fillId="0" borderId="1" xfId="0" applyNumberFormat="1" applyFont="1" applyBorder="1"/>
    <xf numFmtId="0" fontId="11" fillId="0" borderId="3" xfId="0" applyFont="1" applyBorder="1" applyAlignment="1">
      <alignment horizontal="center" vertical="center" wrapText="1"/>
    </xf>
    <xf numFmtId="3" fontId="1" fillId="0" borderId="13" xfId="0" applyNumberFormat="1" applyFont="1" applyBorder="1"/>
    <xf numFmtId="0" fontId="7" fillId="0" borderId="0" xfId="0" applyFont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1" fillId="0" borderId="5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64" fontId="6" fillId="0" borderId="9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8" fillId="0" borderId="4" xfId="0" applyNumberFormat="1" applyFont="1" applyBorder="1"/>
    <xf numFmtId="1" fontId="10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1" fillId="0" borderId="7" xfId="0" applyFont="1" applyBorder="1"/>
    <xf numFmtId="3" fontId="1" fillId="0" borderId="14" xfId="0" applyNumberFormat="1" applyFont="1" applyBorder="1"/>
    <xf numFmtId="164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/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8" fillId="0" borderId="2" xfId="0" applyFont="1" applyBorder="1"/>
    <xf numFmtId="0" fontId="12" fillId="0" borderId="0" xfId="0" applyFont="1"/>
    <xf numFmtId="0" fontId="13" fillId="0" borderId="0" xfId="0" applyFont="1"/>
    <xf numFmtId="3" fontId="1" fillId="0" borderId="0" xfId="0" applyNumberFormat="1" applyFont="1" applyAlignment="1">
      <alignment horizontal="center" vertical="center"/>
    </xf>
    <xf numFmtId="0" fontId="14" fillId="0" borderId="0" xfId="0" applyFont="1"/>
    <xf numFmtId="10" fontId="6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0" xfId="0" applyNumberFormat="1" applyFont="1"/>
    <xf numFmtId="0" fontId="8" fillId="3" borderId="8" xfId="0" applyFont="1" applyFill="1" applyBorder="1" applyAlignment="1">
      <alignment horizontal="center"/>
    </xf>
    <xf numFmtId="3" fontId="1" fillId="3" borderId="8" xfId="0" applyNumberFormat="1" applyFont="1" applyFill="1" applyBorder="1"/>
    <xf numFmtId="164" fontId="1" fillId="3" borderId="2" xfId="0" applyNumberFormat="1" applyFont="1" applyFill="1" applyBorder="1" applyAlignment="1">
      <alignment horizontal="center"/>
    </xf>
    <xf numFmtId="1" fontId="1" fillId="3" borderId="10" xfId="0" applyNumberFormat="1" applyFont="1" applyFill="1" applyBorder="1"/>
    <xf numFmtId="3" fontId="1" fillId="3" borderId="4" xfId="0" applyNumberFormat="1" applyFont="1" applyFill="1" applyBorder="1"/>
    <xf numFmtId="1" fontId="1" fillId="3" borderId="4" xfId="0" applyNumberFormat="1" applyFont="1" applyFill="1" applyBorder="1"/>
    <xf numFmtId="164" fontId="1" fillId="3" borderId="5" xfId="0" applyNumberFormat="1" applyFont="1" applyFill="1" applyBorder="1" applyAlignment="1">
      <alignment horizontal="center"/>
    </xf>
    <xf numFmtId="3" fontId="1" fillId="3" borderId="13" xfId="0" applyNumberFormat="1" applyFont="1" applyFill="1" applyBorder="1"/>
    <xf numFmtId="1" fontId="8" fillId="3" borderId="4" xfId="0" applyNumberFormat="1" applyFont="1" applyFill="1" applyBorder="1"/>
    <xf numFmtId="164" fontId="1" fillId="3" borderId="13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1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1"/>
  <sheetViews>
    <sheetView showGridLines="0" tabSelected="1" topLeftCell="A66" zoomScale="89" zoomScaleNormal="89" workbookViewId="0">
      <selection activeCell="E79" sqref="E79"/>
    </sheetView>
  </sheetViews>
  <sheetFormatPr baseColWidth="10" defaultRowHeight="12.75" x14ac:dyDescent="0.2"/>
  <cols>
    <col min="1" max="1" width="2.28515625" style="1" customWidth="1"/>
    <col min="2" max="2" width="33.85546875" style="1" customWidth="1"/>
    <col min="3" max="3" width="26.5703125" style="1" customWidth="1"/>
    <col min="4" max="4" width="11.85546875" style="4" customWidth="1"/>
    <col min="5" max="5" width="9.7109375" style="4" customWidth="1"/>
    <col min="6" max="6" width="11" style="4" customWidth="1"/>
    <col min="7" max="7" width="8.7109375" style="24" customWidth="1"/>
    <col min="8" max="161" width="11.42578125" style="1"/>
    <col min="162" max="162" width="2.28515625" style="1" customWidth="1"/>
    <col min="163" max="163" width="36.28515625" style="1" customWidth="1"/>
    <col min="164" max="164" width="26.85546875" style="1" customWidth="1"/>
    <col min="165" max="165" width="11.85546875" style="1" customWidth="1"/>
    <col min="166" max="166" width="9.85546875" style="1" customWidth="1"/>
    <col min="167" max="167" width="11" style="1" customWidth="1"/>
    <col min="168" max="168" width="10.85546875" style="1" customWidth="1"/>
    <col min="169" max="169" width="8.140625" style="1" customWidth="1"/>
    <col min="170" max="417" width="11.42578125" style="1"/>
    <col min="418" max="418" width="2.28515625" style="1" customWidth="1"/>
    <col min="419" max="419" width="36.28515625" style="1" customWidth="1"/>
    <col min="420" max="420" width="26.85546875" style="1" customWidth="1"/>
    <col min="421" max="421" width="11.85546875" style="1" customWidth="1"/>
    <col min="422" max="422" width="9.85546875" style="1" customWidth="1"/>
    <col min="423" max="423" width="11" style="1" customWidth="1"/>
    <col min="424" max="424" width="10.85546875" style="1" customWidth="1"/>
    <col min="425" max="425" width="8.140625" style="1" customWidth="1"/>
    <col min="426" max="673" width="11.42578125" style="1"/>
    <col min="674" max="674" width="2.28515625" style="1" customWidth="1"/>
    <col min="675" max="675" width="36.28515625" style="1" customWidth="1"/>
    <col min="676" max="676" width="26.85546875" style="1" customWidth="1"/>
    <col min="677" max="677" width="11.85546875" style="1" customWidth="1"/>
    <col min="678" max="678" width="9.85546875" style="1" customWidth="1"/>
    <col min="679" max="679" width="11" style="1" customWidth="1"/>
    <col min="680" max="680" width="10.85546875" style="1" customWidth="1"/>
    <col min="681" max="681" width="8.140625" style="1" customWidth="1"/>
    <col min="682" max="929" width="11.42578125" style="1"/>
    <col min="930" max="930" width="2.28515625" style="1" customWidth="1"/>
    <col min="931" max="931" width="36.28515625" style="1" customWidth="1"/>
    <col min="932" max="932" width="26.85546875" style="1" customWidth="1"/>
    <col min="933" max="933" width="11.85546875" style="1" customWidth="1"/>
    <col min="934" max="934" width="9.85546875" style="1" customWidth="1"/>
    <col min="935" max="935" width="11" style="1" customWidth="1"/>
    <col min="936" max="936" width="10.85546875" style="1" customWidth="1"/>
    <col min="937" max="937" width="8.140625" style="1" customWidth="1"/>
    <col min="938" max="1185" width="11.42578125" style="1"/>
    <col min="1186" max="1186" width="2.28515625" style="1" customWidth="1"/>
    <col min="1187" max="1187" width="36.28515625" style="1" customWidth="1"/>
    <col min="1188" max="1188" width="26.85546875" style="1" customWidth="1"/>
    <col min="1189" max="1189" width="11.85546875" style="1" customWidth="1"/>
    <col min="1190" max="1190" width="9.85546875" style="1" customWidth="1"/>
    <col min="1191" max="1191" width="11" style="1" customWidth="1"/>
    <col min="1192" max="1192" width="10.85546875" style="1" customWidth="1"/>
    <col min="1193" max="1193" width="8.140625" style="1" customWidth="1"/>
    <col min="1194" max="1441" width="11.42578125" style="1"/>
    <col min="1442" max="1442" width="2.28515625" style="1" customWidth="1"/>
    <col min="1443" max="1443" width="36.28515625" style="1" customWidth="1"/>
    <col min="1444" max="1444" width="26.85546875" style="1" customWidth="1"/>
    <col min="1445" max="1445" width="11.85546875" style="1" customWidth="1"/>
    <col min="1446" max="1446" width="9.85546875" style="1" customWidth="1"/>
    <col min="1447" max="1447" width="11" style="1" customWidth="1"/>
    <col min="1448" max="1448" width="10.85546875" style="1" customWidth="1"/>
    <col min="1449" max="1449" width="8.140625" style="1" customWidth="1"/>
    <col min="1450" max="1697" width="11.42578125" style="1"/>
    <col min="1698" max="1698" width="2.28515625" style="1" customWidth="1"/>
    <col min="1699" max="1699" width="36.28515625" style="1" customWidth="1"/>
    <col min="1700" max="1700" width="26.85546875" style="1" customWidth="1"/>
    <col min="1701" max="1701" width="11.85546875" style="1" customWidth="1"/>
    <col min="1702" max="1702" width="9.85546875" style="1" customWidth="1"/>
    <col min="1703" max="1703" width="11" style="1" customWidth="1"/>
    <col min="1704" max="1704" width="10.85546875" style="1" customWidth="1"/>
    <col min="1705" max="1705" width="8.140625" style="1" customWidth="1"/>
    <col min="1706" max="1953" width="11.42578125" style="1"/>
    <col min="1954" max="1954" width="2.28515625" style="1" customWidth="1"/>
    <col min="1955" max="1955" width="36.28515625" style="1" customWidth="1"/>
    <col min="1956" max="1956" width="26.85546875" style="1" customWidth="1"/>
    <col min="1957" max="1957" width="11.85546875" style="1" customWidth="1"/>
    <col min="1958" max="1958" width="9.85546875" style="1" customWidth="1"/>
    <col min="1959" max="1959" width="11" style="1" customWidth="1"/>
    <col min="1960" max="1960" width="10.85546875" style="1" customWidth="1"/>
    <col min="1961" max="1961" width="8.140625" style="1" customWidth="1"/>
    <col min="1962" max="2209" width="11.42578125" style="1"/>
    <col min="2210" max="2210" width="2.28515625" style="1" customWidth="1"/>
    <col min="2211" max="2211" width="36.28515625" style="1" customWidth="1"/>
    <col min="2212" max="2212" width="26.85546875" style="1" customWidth="1"/>
    <col min="2213" max="2213" width="11.85546875" style="1" customWidth="1"/>
    <col min="2214" max="2214" width="9.85546875" style="1" customWidth="1"/>
    <col min="2215" max="2215" width="11" style="1" customWidth="1"/>
    <col min="2216" max="2216" width="10.85546875" style="1" customWidth="1"/>
    <col min="2217" max="2217" width="8.140625" style="1" customWidth="1"/>
    <col min="2218" max="2465" width="11.42578125" style="1"/>
    <col min="2466" max="2466" width="2.28515625" style="1" customWidth="1"/>
    <col min="2467" max="2467" width="36.28515625" style="1" customWidth="1"/>
    <col min="2468" max="2468" width="26.85546875" style="1" customWidth="1"/>
    <col min="2469" max="2469" width="11.85546875" style="1" customWidth="1"/>
    <col min="2470" max="2470" width="9.85546875" style="1" customWidth="1"/>
    <col min="2471" max="2471" width="11" style="1" customWidth="1"/>
    <col min="2472" max="2472" width="10.85546875" style="1" customWidth="1"/>
    <col min="2473" max="2473" width="8.140625" style="1" customWidth="1"/>
    <col min="2474" max="2721" width="11.42578125" style="1"/>
    <col min="2722" max="2722" width="2.28515625" style="1" customWidth="1"/>
    <col min="2723" max="2723" width="36.28515625" style="1" customWidth="1"/>
    <col min="2724" max="2724" width="26.85546875" style="1" customWidth="1"/>
    <col min="2725" max="2725" width="11.85546875" style="1" customWidth="1"/>
    <col min="2726" max="2726" width="9.85546875" style="1" customWidth="1"/>
    <col min="2727" max="2727" width="11" style="1" customWidth="1"/>
    <col min="2728" max="2728" width="10.85546875" style="1" customWidth="1"/>
    <col min="2729" max="2729" width="8.140625" style="1" customWidth="1"/>
    <col min="2730" max="2977" width="11.42578125" style="1"/>
    <col min="2978" max="2978" width="2.28515625" style="1" customWidth="1"/>
    <col min="2979" max="2979" width="36.28515625" style="1" customWidth="1"/>
    <col min="2980" max="2980" width="26.85546875" style="1" customWidth="1"/>
    <col min="2981" max="2981" width="11.85546875" style="1" customWidth="1"/>
    <col min="2982" max="2982" width="9.85546875" style="1" customWidth="1"/>
    <col min="2983" max="2983" width="11" style="1" customWidth="1"/>
    <col min="2984" max="2984" width="10.85546875" style="1" customWidth="1"/>
    <col min="2985" max="2985" width="8.140625" style="1" customWidth="1"/>
    <col min="2986" max="3233" width="11.42578125" style="1"/>
    <col min="3234" max="3234" width="2.28515625" style="1" customWidth="1"/>
    <col min="3235" max="3235" width="36.28515625" style="1" customWidth="1"/>
    <col min="3236" max="3236" width="26.85546875" style="1" customWidth="1"/>
    <col min="3237" max="3237" width="11.85546875" style="1" customWidth="1"/>
    <col min="3238" max="3238" width="9.85546875" style="1" customWidth="1"/>
    <col min="3239" max="3239" width="11" style="1" customWidth="1"/>
    <col min="3240" max="3240" width="10.85546875" style="1" customWidth="1"/>
    <col min="3241" max="3241" width="8.140625" style="1" customWidth="1"/>
    <col min="3242" max="3489" width="11.42578125" style="1"/>
    <col min="3490" max="3490" width="2.28515625" style="1" customWidth="1"/>
    <col min="3491" max="3491" width="36.28515625" style="1" customWidth="1"/>
    <col min="3492" max="3492" width="26.85546875" style="1" customWidth="1"/>
    <col min="3493" max="3493" width="11.85546875" style="1" customWidth="1"/>
    <col min="3494" max="3494" width="9.85546875" style="1" customWidth="1"/>
    <col min="3495" max="3495" width="11" style="1" customWidth="1"/>
    <col min="3496" max="3496" width="10.85546875" style="1" customWidth="1"/>
    <col min="3497" max="3497" width="8.140625" style="1" customWidth="1"/>
    <col min="3498" max="3745" width="11.42578125" style="1"/>
    <col min="3746" max="3746" width="2.28515625" style="1" customWidth="1"/>
    <col min="3747" max="3747" width="36.28515625" style="1" customWidth="1"/>
    <col min="3748" max="3748" width="26.85546875" style="1" customWidth="1"/>
    <col min="3749" max="3749" width="11.85546875" style="1" customWidth="1"/>
    <col min="3750" max="3750" width="9.85546875" style="1" customWidth="1"/>
    <col min="3751" max="3751" width="11" style="1" customWidth="1"/>
    <col min="3752" max="3752" width="10.85546875" style="1" customWidth="1"/>
    <col min="3753" max="3753" width="8.140625" style="1" customWidth="1"/>
    <col min="3754" max="4001" width="11.42578125" style="1"/>
    <col min="4002" max="4002" width="2.28515625" style="1" customWidth="1"/>
    <col min="4003" max="4003" width="36.28515625" style="1" customWidth="1"/>
    <col min="4004" max="4004" width="26.85546875" style="1" customWidth="1"/>
    <col min="4005" max="4005" width="11.85546875" style="1" customWidth="1"/>
    <col min="4006" max="4006" width="9.85546875" style="1" customWidth="1"/>
    <col min="4007" max="4007" width="11" style="1" customWidth="1"/>
    <col min="4008" max="4008" width="10.85546875" style="1" customWidth="1"/>
    <col min="4009" max="4009" width="8.140625" style="1" customWidth="1"/>
    <col min="4010" max="4257" width="11.42578125" style="1"/>
    <col min="4258" max="4258" width="2.28515625" style="1" customWidth="1"/>
    <col min="4259" max="4259" width="36.28515625" style="1" customWidth="1"/>
    <col min="4260" max="4260" width="26.85546875" style="1" customWidth="1"/>
    <col min="4261" max="4261" width="11.85546875" style="1" customWidth="1"/>
    <col min="4262" max="4262" width="9.85546875" style="1" customWidth="1"/>
    <col min="4263" max="4263" width="11" style="1" customWidth="1"/>
    <col min="4264" max="4264" width="10.85546875" style="1" customWidth="1"/>
    <col min="4265" max="4265" width="8.140625" style="1" customWidth="1"/>
    <col min="4266" max="4513" width="11.42578125" style="1"/>
    <col min="4514" max="4514" width="2.28515625" style="1" customWidth="1"/>
    <col min="4515" max="4515" width="36.28515625" style="1" customWidth="1"/>
    <col min="4516" max="4516" width="26.85546875" style="1" customWidth="1"/>
    <col min="4517" max="4517" width="11.85546875" style="1" customWidth="1"/>
    <col min="4518" max="4518" width="9.85546875" style="1" customWidth="1"/>
    <col min="4519" max="4519" width="11" style="1" customWidth="1"/>
    <col min="4520" max="4520" width="10.85546875" style="1" customWidth="1"/>
    <col min="4521" max="4521" width="8.140625" style="1" customWidth="1"/>
    <col min="4522" max="4769" width="11.42578125" style="1"/>
    <col min="4770" max="4770" width="2.28515625" style="1" customWidth="1"/>
    <col min="4771" max="4771" width="36.28515625" style="1" customWidth="1"/>
    <col min="4772" max="4772" width="26.85546875" style="1" customWidth="1"/>
    <col min="4773" max="4773" width="11.85546875" style="1" customWidth="1"/>
    <col min="4774" max="4774" width="9.85546875" style="1" customWidth="1"/>
    <col min="4775" max="4775" width="11" style="1" customWidth="1"/>
    <col min="4776" max="4776" width="10.85546875" style="1" customWidth="1"/>
    <col min="4777" max="4777" width="8.140625" style="1" customWidth="1"/>
    <col min="4778" max="5025" width="11.42578125" style="1"/>
    <col min="5026" max="5026" width="2.28515625" style="1" customWidth="1"/>
    <col min="5027" max="5027" width="36.28515625" style="1" customWidth="1"/>
    <col min="5028" max="5028" width="26.85546875" style="1" customWidth="1"/>
    <col min="5029" max="5029" width="11.85546875" style="1" customWidth="1"/>
    <col min="5030" max="5030" width="9.85546875" style="1" customWidth="1"/>
    <col min="5031" max="5031" width="11" style="1" customWidth="1"/>
    <col min="5032" max="5032" width="10.85546875" style="1" customWidth="1"/>
    <col min="5033" max="5033" width="8.140625" style="1" customWidth="1"/>
    <col min="5034" max="5281" width="11.42578125" style="1"/>
    <col min="5282" max="5282" width="2.28515625" style="1" customWidth="1"/>
    <col min="5283" max="5283" width="36.28515625" style="1" customWidth="1"/>
    <col min="5284" max="5284" width="26.85546875" style="1" customWidth="1"/>
    <col min="5285" max="5285" width="11.85546875" style="1" customWidth="1"/>
    <col min="5286" max="5286" width="9.85546875" style="1" customWidth="1"/>
    <col min="5287" max="5287" width="11" style="1" customWidth="1"/>
    <col min="5288" max="5288" width="10.85546875" style="1" customWidth="1"/>
    <col min="5289" max="5289" width="8.140625" style="1" customWidth="1"/>
    <col min="5290" max="5537" width="11.42578125" style="1"/>
    <col min="5538" max="5538" width="2.28515625" style="1" customWidth="1"/>
    <col min="5539" max="5539" width="36.28515625" style="1" customWidth="1"/>
    <col min="5540" max="5540" width="26.85546875" style="1" customWidth="1"/>
    <col min="5541" max="5541" width="11.85546875" style="1" customWidth="1"/>
    <col min="5542" max="5542" width="9.85546875" style="1" customWidth="1"/>
    <col min="5543" max="5543" width="11" style="1" customWidth="1"/>
    <col min="5544" max="5544" width="10.85546875" style="1" customWidth="1"/>
    <col min="5545" max="5545" width="8.140625" style="1" customWidth="1"/>
    <col min="5546" max="5793" width="11.42578125" style="1"/>
    <col min="5794" max="5794" width="2.28515625" style="1" customWidth="1"/>
    <col min="5795" max="5795" width="36.28515625" style="1" customWidth="1"/>
    <col min="5796" max="5796" width="26.85546875" style="1" customWidth="1"/>
    <col min="5797" max="5797" width="11.85546875" style="1" customWidth="1"/>
    <col min="5798" max="5798" width="9.85546875" style="1" customWidth="1"/>
    <col min="5799" max="5799" width="11" style="1" customWidth="1"/>
    <col min="5800" max="5800" width="10.85546875" style="1" customWidth="1"/>
    <col min="5801" max="5801" width="8.140625" style="1" customWidth="1"/>
    <col min="5802" max="6049" width="11.42578125" style="1"/>
    <col min="6050" max="6050" width="2.28515625" style="1" customWidth="1"/>
    <col min="6051" max="6051" width="36.28515625" style="1" customWidth="1"/>
    <col min="6052" max="6052" width="26.85546875" style="1" customWidth="1"/>
    <col min="6053" max="6053" width="11.85546875" style="1" customWidth="1"/>
    <col min="6054" max="6054" width="9.85546875" style="1" customWidth="1"/>
    <col min="6055" max="6055" width="11" style="1" customWidth="1"/>
    <col min="6056" max="6056" width="10.85546875" style="1" customWidth="1"/>
    <col min="6057" max="6057" width="8.140625" style="1" customWidth="1"/>
    <col min="6058" max="6305" width="11.42578125" style="1"/>
    <col min="6306" max="6306" width="2.28515625" style="1" customWidth="1"/>
    <col min="6307" max="6307" width="36.28515625" style="1" customWidth="1"/>
    <col min="6308" max="6308" width="26.85546875" style="1" customWidth="1"/>
    <col min="6309" max="6309" width="11.85546875" style="1" customWidth="1"/>
    <col min="6310" max="6310" width="9.85546875" style="1" customWidth="1"/>
    <col min="6311" max="6311" width="11" style="1" customWidth="1"/>
    <col min="6312" max="6312" width="10.85546875" style="1" customWidth="1"/>
    <col min="6313" max="6313" width="8.140625" style="1" customWidth="1"/>
    <col min="6314" max="6561" width="11.42578125" style="1"/>
    <col min="6562" max="6562" width="2.28515625" style="1" customWidth="1"/>
    <col min="6563" max="6563" width="36.28515625" style="1" customWidth="1"/>
    <col min="6564" max="6564" width="26.85546875" style="1" customWidth="1"/>
    <col min="6565" max="6565" width="11.85546875" style="1" customWidth="1"/>
    <col min="6566" max="6566" width="9.85546875" style="1" customWidth="1"/>
    <col min="6567" max="6567" width="11" style="1" customWidth="1"/>
    <col min="6568" max="6568" width="10.85546875" style="1" customWidth="1"/>
    <col min="6569" max="6569" width="8.140625" style="1" customWidth="1"/>
    <col min="6570" max="6817" width="11.42578125" style="1"/>
    <col min="6818" max="6818" width="2.28515625" style="1" customWidth="1"/>
    <col min="6819" max="6819" width="36.28515625" style="1" customWidth="1"/>
    <col min="6820" max="6820" width="26.85546875" style="1" customWidth="1"/>
    <col min="6821" max="6821" width="11.85546875" style="1" customWidth="1"/>
    <col min="6822" max="6822" width="9.85546875" style="1" customWidth="1"/>
    <col min="6823" max="6823" width="11" style="1" customWidth="1"/>
    <col min="6824" max="6824" width="10.85546875" style="1" customWidth="1"/>
    <col min="6825" max="6825" width="8.140625" style="1" customWidth="1"/>
    <col min="6826" max="7073" width="11.42578125" style="1"/>
    <col min="7074" max="7074" width="2.28515625" style="1" customWidth="1"/>
    <col min="7075" max="7075" width="36.28515625" style="1" customWidth="1"/>
    <col min="7076" max="7076" width="26.85546875" style="1" customWidth="1"/>
    <col min="7077" max="7077" width="11.85546875" style="1" customWidth="1"/>
    <col min="7078" max="7078" width="9.85546875" style="1" customWidth="1"/>
    <col min="7079" max="7079" width="11" style="1" customWidth="1"/>
    <col min="7080" max="7080" width="10.85546875" style="1" customWidth="1"/>
    <col min="7081" max="7081" width="8.140625" style="1" customWidth="1"/>
    <col min="7082" max="7329" width="11.42578125" style="1"/>
    <col min="7330" max="7330" width="2.28515625" style="1" customWidth="1"/>
    <col min="7331" max="7331" width="36.28515625" style="1" customWidth="1"/>
    <col min="7332" max="7332" width="26.85546875" style="1" customWidth="1"/>
    <col min="7333" max="7333" width="11.85546875" style="1" customWidth="1"/>
    <col min="7334" max="7334" width="9.85546875" style="1" customWidth="1"/>
    <col min="7335" max="7335" width="11" style="1" customWidth="1"/>
    <col min="7336" max="7336" width="10.85546875" style="1" customWidth="1"/>
    <col min="7337" max="7337" width="8.140625" style="1" customWidth="1"/>
    <col min="7338" max="7585" width="11.42578125" style="1"/>
    <col min="7586" max="7586" width="2.28515625" style="1" customWidth="1"/>
    <col min="7587" max="7587" width="36.28515625" style="1" customWidth="1"/>
    <col min="7588" max="7588" width="26.85546875" style="1" customWidth="1"/>
    <col min="7589" max="7589" width="11.85546875" style="1" customWidth="1"/>
    <col min="7590" max="7590" width="9.85546875" style="1" customWidth="1"/>
    <col min="7591" max="7591" width="11" style="1" customWidth="1"/>
    <col min="7592" max="7592" width="10.85546875" style="1" customWidth="1"/>
    <col min="7593" max="7593" width="8.140625" style="1" customWidth="1"/>
    <col min="7594" max="7841" width="11.42578125" style="1"/>
    <col min="7842" max="7842" width="2.28515625" style="1" customWidth="1"/>
    <col min="7843" max="7843" width="36.28515625" style="1" customWidth="1"/>
    <col min="7844" max="7844" width="26.85546875" style="1" customWidth="1"/>
    <col min="7845" max="7845" width="11.85546875" style="1" customWidth="1"/>
    <col min="7846" max="7846" width="9.85546875" style="1" customWidth="1"/>
    <col min="7847" max="7847" width="11" style="1" customWidth="1"/>
    <col min="7848" max="7848" width="10.85546875" style="1" customWidth="1"/>
    <col min="7849" max="7849" width="8.140625" style="1" customWidth="1"/>
    <col min="7850" max="8097" width="11.42578125" style="1"/>
    <col min="8098" max="8098" width="2.28515625" style="1" customWidth="1"/>
    <col min="8099" max="8099" width="36.28515625" style="1" customWidth="1"/>
    <col min="8100" max="8100" width="26.85546875" style="1" customWidth="1"/>
    <col min="8101" max="8101" width="11.85546875" style="1" customWidth="1"/>
    <col min="8102" max="8102" width="9.85546875" style="1" customWidth="1"/>
    <col min="8103" max="8103" width="11" style="1" customWidth="1"/>
    <col min="8104" max="8104" width="10.85546875" style="1" customWidth="1"/>
    <col min="8105" max="8105" width="8.140625" style="1" customWidth="1"/>
    <col min="8106" max="8353" width="11.42578125" style="1"/>
    <col min="8354" max="8354" width="2.28515625" style="1" customWidth="1"/>
    <col min="8355" max="8355" width="36.28515625" style="1" customWidth="1"/>
    <col min="8356" max="8356" width="26.85546875" style="1" customWidth="1"/>
    <col min="8357" max="8357" width="11.85546875" style="1" customWidth="1"/>
    <col min="8358" max="8358" width="9.85546875" style="1" customWidth="1"/>
    <col min="8359" max="8359" width="11" style="1" customWidth="1"/>
    <col min="8360" max="8360" width="10.85546875" style="1" customWidth="1"/>
    <col min="8361" max="8361" width="8.140625" style="1" customWidth="1"/>
    <col min="8362" max="8609" width="11.42578125" style="1"/>
    <col min="8610" max="8610" width="2.28515625" style="1" customWidth="1"/>
    <col min="8611" max="8611" width="36.28515625" style="1" customWidth="1"/>
    <col min="8612" max="8612" width="26.85546875" style="1" customWidth="1"/>
    <col min="8613" max="8613" width="11.85546875" style="1" customWidth="1"/>
    <col min="8614" max="8614" width="9.85546875" style="1" customWidth="1"/>
    <col min="8615" max="8615" width="11" style="1" customWidth="1"/>
    <col min="8616" max="8616" width="10.85546875" style="1" customWidth="1"/>
    <col min="8617" max="8617" width="8.140625" style="1" customWidth="1"/>
    <col min="8618" max="8865" width="11.42578125" style="1"/>
    <col min="8866" max="8866" width="2.28515625" style="1" customWidth="1"/>
    <col min="8867" max="8867" width="36.28515625" style="1" customWidth="1"/>
    <col min="8868" max="8868" width="26.85546875" style="1" customWidth="1"/>
    <col min="8869" max="8869" width="11.85546875" style="1" customWidth="1"/>
    <col min="8870" max="8870" width="9.85546875" style="1" customWidth="1"/>
    <col min="8871" max="8871" width="11" style="1" customWidth="1"/>
    <col min="8872" max="8872" width="10.85546875" style="1" customWidth="1"/>
    <col min="8873" max="8873" width="8.140625" style="1" customWidth="1"/>
    <col min="8874" max="9121" width="11.42578125" style="1"/>
    <col min="9122" max="9122" width="2.28515625" style="1" customWidth="1"/>
    <col min="9123" max="9123" width="36.28515625" style="1" customWidth="1"/>
    <col min="9124" max="9124" width="26.85546875" style="1" customWidth="1"/>
    <col min="9125" max="9125" width="11.85546875" style="1" customWidth="1"/>
    <col min="9126" max="9126" width="9.85546875" style="1" customWidth="1"/>
    <col min="9127" max="9127" width="11" style="1" customWidth="1"/>
    <col min="9128" max="9128" width="10.85546875" style="1" customWidth="1"/>
    <col min="9129" max="9129" width="8.140625" style="1" customWidth="1"/>
    <col min="9130" max="9377" width="11.42578125" style="1"/>
    <col min="9378" max="9378" width="2.28515625" style="1" customWidth="1"/>
    <col min="9379" max="9379" width="36.28515625" style="1" customWidth="1"/>
    <col min="9380" max="9380" width="26.85546875" style="1" customWidth="1"/>
    <col min="9381" max="9381" width="11.85546875" style="1" customWidth="1"/>
    <col min="9382" max="9382" width="9.85546875" style="1" customWidth="1"/>
    <col min="9383" max="9383" width="11" style="1" customWidth="1"/>
    <col min="9384" max="9384" width="10.85546875" style="1" customWidth="1"/>
    <col min="9385" max="9385" width="8.140625" style="1" customWidth="1"/>
    <col min="9386" max="9633" width="11.42578125" style="1"/>
    <col min="9634" max="9634" width="2.28515625" style="1" customWidth="1"/>
    <col min="9635" max="9635" width="36.28515625" style="1" customWidth="1"/>
    <col min="9636" max="9636" width="26.85546875" style="1" customWidth="1"/>
    <col min="9637" max="9637" width="11.85546875" style="1" customWidth="1"/>
    <col min="9638" max="9638" width="9.85546875" style="1" customWidth="1"/>
    <col min="9639" max="9639" width="11" style="1" customWidth="1"/>
    <col min="9640" max="9640" width="10.85546875" style="1" customWidth="1"/>
    <col min="9641" max="9641" width="8.140625" style="1" customWidth="1"/>
    <col min="9642" max="9889" width="11.42578125" style="1"/>
    <col min="9890" max="9890" width="2.28515625" style="1" customWidth="1"/>
    <col min="9891" max="9891" width="36.28515625" style="1" customWidth="1"/>
    <col min="9892" max="9892" width="26.85546875" style="1" customWidth="1"/>
    <col min="9893" max="9893" width="11.85546875" style="1" customWidth="1"/>
    <col min="9894" max="9894" width="9.85546875" style="1" customWidth="1"/>
    <col min="9895" max="9895" width="11" style="1" customWidth="1"/>
    <col min="9896" max="9896" width="10.85546875" style="1" customWidth="1"/>
    <col min="9897" max="9897" width="8.140625" style="1" customWidth="1"/>
    <col min="9898" max="10145" width="11.42578125" style="1"/>
    <col min="10146" max="10146" width="2.28515625" style="1" customWidth="1"/>
    <col min="10147" max="10147" width="36.28515625" style="1" customWidth="1"/>
    <col min="10148" max="10148" width="26.85546875" style="1" customWidth="1"/>
    <col min="10149" max="10149" width="11.85546875" style="1" customWidth="1"/>
    <col min="10150" max="10150" width="9.85546875" style="1" customWidth="1"/>
    <col min="10151" max="10151" width="11" style="1" customWidth="1"/>
    <col min="10152" max="10152" width="10.85546875" style="1" customWidth="1"/>
    <col min="10153" max="10153" width="8.140625" style="1" customWidth="1"/>
    <col min="10154" max="10401" width="11.42578125" style="1"/>
    <col min="10402" max="10402" width="2.28515625" style="1" customWidth="1"/>
    <col min="10403" max="10403" width="36.28515625" style="1" customWidth="1"/>
    <col min="10404" max="10404" width="26.85546875" style="1" customWidth="1"/>
    <col min="10405" max="10405" width="11.85546875" style="1" customWidth="1"/>
    <col min="10406" max="10406" width="9.85546875" style="1" customWidth="1"/>
    <col min="10407" max="10407" width="11" style="1" customWidth="1"/>
    <col min="10408" max="10408" width="10.85546875" style="1" customWidth="1"/>
    <col min="10409" max="10409" width="8.140625" style="1" customWidth="1"/>
    <col min="10410" max="10657" width="11.42578125" style="1"/>
    <col min="10658" max="10658" width="2.28515625" style="1" customWidth="1"/>
    <col min="10659" max="10659" width="36.28515625" style="1" customWidth="1"/>
    <col min="10660" max="10660" width="26.85546875" style="1" customWidth="1"/>
    <col min="10661" max="10661" width="11.85546875" style="1" customWidth="1"/>
    <col min="10662" max="10662" width="9.85546875" style="1" customWidth="1"/>
    <col min="10663" max="10663" width="11" style="1" customWidth="1"/>
    <col min="10664" max="10664" width="10.85546875" style="1" customWidth="1"/>
    <col min="10665" max="10665" width="8.140625" style="1" customWidth="1"/>
    <col min="10666" max="10913" width="11.42578125" style="1"/>
    <col min="10914" max="10914" width="2.28515625" style="1" customWidth="1"/>
    <col min="10915" max="10915" width="36.28515625" style="1" customWidth="1"/>
    <col min="10916" max="10916" width="26.85546875" style="1" customWidth="1"/>
    <col min="10917" max="10917" width="11.85546875" style="1" customWidth="1"/>
    <col min="10918" max="10918" width="9.85546875" style="1" customWidth="1"/>
    <col min="10919" max="10919" width="11" style="1" customWidth="1"/>
    <col min="10920" max="10920" width="10.85546875" style="1" customWidth="1"/>
    <col min="10921" max="10921" width="8.140625" style="1" customWidth="1"/>
    <col min="10922" max="11169" width="11.42578125" style="1"/>
    <col min="11170" max="11170" width="2.28515625" style="1" customWidth="1"/>
    <col min="11171" max="11171" width="36.28515625" style="1" customWidth="1"/>
    <col min="11172" max="11172" width="26.85546875" style="1" customWidth="1"/>
    <col min="11173" max="11173" width="11.85546875" style="1" customWidth="1"/>
    <col min="11174" max="11174" width="9.85546875" style="1" customWidth="1"/>
    <col min="11175" max="11175" width="11" style="1" customWidth="1"/>
    <col min="11176" max="11176" width="10.85546875" style="1" customWidth="1"/>
    <col min="11177" max="11177" width="8.140625" style="1" customWidth="1"/>
    <col min="11178" max="11425" width="11.42578125" style="1"/>
    <col min="11426" max="11426" width="2.28515625" style="1" customWidth="1"/>
    <col min="11427" max="11427" width="36.28515625" style="1" customWidth="1"/>
    <col min="11428" max="11428" width="26.85546875" style="1" customWidth="1"/>
    <col min="11429" max="11429" width="11.85546875" style="1" customWidth="1"/>
    <col min="11430" max="11430" width="9.85546875" style="1" customWidth="1"/>
    <col min="11431" max="11431" width="11" style="1" customWidth="1"/>
    <col min="11432" max="11432" width="10.85546875" style="1" customWidth="1"/>
    <col min="11433" max="11433" width="8.140625" style="1" customWidth="1"/>
    <col min="11434" max="11681" width="11.42578125" style="1"/>
    <col min="11682" max="11682" width="2.28515625" style="1" customWidth="1"/>
    <col min="11683" max="11683" width="36.28515625" style="1" customWidth="1"/>
    <col min="11684" max="11684" width="26.85546875" style="1" customWidth="1"/>
    <col min="11685" max="11685" width="11.85546875" style="1" customWidth="1"/>
    <col min="11686" max="11686" width="9.85546875" style="1" customWidth="1"/>
    <col min="11687" max="11687" width="11" style="1" customWidth="1"/>
    <col min="11688" max="11688" width="10.85546875" style="1" customWidth="1"/>
    <col min="11689" max="11689" width="8.140625" style="1" customWidth="1"/>
    <col min="11690" max="11937" width="11.42578125" style="1"/>
    <col min="11938" max="11938" width="2.28515625" style="1" customWidth="1"/>
    <col min="11939" max="11939" width="36.28515625" style="1" customWidth="1"/>
    <col min="11940" max="11940" width="26.85546875" style="1" customWidth="1"/>
    <col min="11941" max="11941" width="11.85546875" style="1" customWidth="1"/>
    <col min="11942" max="11942" width="9.85546875" style="1" customWidth="1"/>
    <col min="11943" max="11943" width="11" style="1" customWidth="1"/>
    <col min="11944" max="11944" width="10.85546875" style="1" customWidth="1"/>
    <col min="11945" max="11945" width="8.140625" style="1" customWidth="1"/>
    <col min="11946" max="12193" width="11.42578125" style="1"/>
    <col min="12194" max="12194" width="2.28515625" style="1" customWidth="1"/>
    <col min="12195" max="12195" width="36.28515625" style="1" customWidth="1"/>
    <col min="12196" max="12196" width="26.85546875" style="1" customWidth="1"/>
    <col min="12197" max="12197" width="11.85546875" style="1" customWidth="1"/>
    <col min="12198" max="12198" width="9.85546875" style="1" customWidth="1"/>
    <col min="12199" max="12199" width="11" style="1" customWidth="1"/>
    <col min="12200" max="12200" width="10.85546875" style="1" customWidth="1"/>
    <col min="12201" max="12201" width="8.140625" style="1" customWidth="1"/>
    <col min="12202" max="12449" width="11.42578125" style="1"/>
    <col min="12450" max="12450" width="2.28515625" style="1" customWidth="1"/>
    <col min="12451" max="12451" width="36.28515625" style="1" customWidth="1"/>
    <col min="12452" max="12452" width="26.85546875" style="1" customWidth="1"/>
    <col min="12453" max="12453" width="11.85546875" style="1" customWidth="1"/>
    <col min="12454" max="12454" width="9.85546875" style="1" customWidth="1"/>
    <col min="12455" max="12455" width="11" style="1" customWidth="1"/>
    <col min="12456" max="12456" width="10.85546875" style="1" customWidth="1"/>
    <col min="12457" max="12457" width="8.140625" style="1" customWidth="1"/>
    <col min="12458" max="12705" width="11.42578125" style="1"/>
    <col min="12706" max="12706" width="2.28515625" style="1" customWidth="1"/>
    <col min="12707" max="12707" width="36.28515625" style="1" customWidth="1"/>
    <col min="12708" max="12708" width="26.85546875" style="1" customWidth="1"/>
    <col min="12709" max="12709" width="11.85546875" style="1" customWidth="1"/>
    <col min="12710" max="12710" width="9.85546875" style="1" customWidth="1"/>
    <col min="12711" max="12711" width="11" style="1" customWidth="1"/>
    <col min="12712" max="12712" width="10.85546875" style="1" customWidth="1"/>
    <col min="12713" max="12713" width="8.140625" style="1" customWidth="1"/>
    <col min="12714" max="12961" width="11.42578125" style="1"/>
    <col min="12962" max="12962" width="2.28515625" style="1" customWidth="1"/>
    <col min="12963" max="12963" width="36.28515625" style="1" customWidth="1"/>
    <col min="12964" max="12964" width="26.85546875" style="1" customWidth="1"/>
    <col min="12965" max="12965" width="11.85546875" style="1" customWidth="1"/>
    <col min="12966" max="12966" width="9.85546875" style="1" customWidth="1"/>
    <col min="12967" max="12967" width="11" style="1" customWidth="1"/>
    <col min="12968" max="12968" width="10.85546875" style="1" customWidth="1"/>
    <col min="12969" max="12969" width="8.140625" style="1" customWidth="1"/>
    <col min="12970" max="13217" width="11.42578125" style="1"/>
    <col min="13218" max="13218" width="2.28515625" style="1" customWidth="1"/>
    <col min="13219" max="13219" width="36.28515625" style="1" customWidth="1"/>
    <col min="13220" max="13220" width="26.85546875" style="1" customWidth="1"/>
    <col min="13221" max="13221" width="11.85546875" style="1" customWidth="1"/>
    <col min="13222" max="13222" width="9.85546875" style="1" customWidth="1"/>
    <col min="13223" max="13223" width="11" style="1" customWidth="1"/>
    <col min="13224" max="13224" width="10.85546875" style="1" customWidth="1"/>
    <col min="13225" max="13225" width="8.140625" style="1" customWidth="1"/>
    <col min="13226" max="13473" width="11.42578125" style="1"/>
    <col min="13474" max="13474" width="2.28515625" style="1" customWidth="1"/>
    <col min="13475" max="13475" width="36.28515625" style="1" customWidth="1"/>
    <col min="13476" max="13476" width="26.85546875" style="1" customWidth="1"/>
    <col min="13477" max="13477" width="11.85546875" style="1" customWidth="1"/>
    <col min="13478" max="13478" width="9.85546875" style="1" customWidth="1"/>
    <col min="13479" max="13479" width="11" style="1" customWidth="1"/>
    <col min="13480" max="13480" width="10.85546875" style="1" customWidth="1"/>
    <col min="13481" max="13481" width="8.140625" style="1" customWidth="1"/>
    <col min="13482" max="13729" width="11.42578125" style="1"/>
    <col min="13730" max="13730" width="2.28515625" style="1" customWidth="1"/>
    <col min="13731" max="13731" width="36.28515625" style="1" customWidth="1"/>
    <col min="13732" max="13732" width="26.85546875" style="1" customWidth="1"/>
    <col min="13733" max="13733" width="11.85546875" style="1" customWidth="1"/>
    <col min="13734" max="13734" width="9.85546875" style="1" customWidth="1"/>
    <col min="13735" max="13735" width="11" style="1" customWidth="1"/>
    <col min="13736" max="13736" width="10.85546875" style="1" customWidth="1"/>
    <col min="13737" max="13737" width="8.140625" style="1" customWidth="1"/>
    <col min="13738" max="13985" width="11.42578125" style="1"/>
    <col min="13986" max="13986" width="2.28515625" style="1" customWidth="1"/>
    <col min="13987" max="13987" width="36.28515625" style="1" customWidth="1"/>
    <col min="13988" max="13988" width="26.85546875" style="1" customWidth="1"/>
    <col min="13989" max="13989" width="11.85546875" style="1" customWidth="1"/>
    <col min="13990" max="13990" width="9.85546875" style="1" customWidth="1"/>
    <col min="13991" max="13991" width="11" style="1" customWidth="1"/>
    <col min="13992" max="13992" width="10.85546875" style="1" customWidth="1"/>
    <col min="13993" max="13993" width="8.140625" style="1" customWidth="1"/>
    <col min="13994" max="14241" width="11.42578125" style="1"/>
    <col min="14242" max="14242" width="2.28515625" style="1" customWidth="1"/>
    <col min="14243" max="14243" width="36.28515625" style="1" customWidth="1"/>
    <col min="14244" max="14244" width="26.85546875" style="1" customWidth="1"/>
    <col min="14245" max="14245" width="11.85546875" style="1" customWidth="1"/>
    <col min="14246" max="14246" width="9.85546875" style="1" customWidth="1"/>
    <col min="14247" max="14247" width="11" style="1" customWidth="1"/>
    <col min="14248" max="14248" width="10.85546875" style="1" customWidth="1"/>
    <col min="14249" max="14249" width="8.140625" style="1" customWidth="1"/>
    <col min="14250" max="14497" width="11.42578125" style="1"/>
    <col min="14498" max="14498" width="2.28515625" style="1" customWidth="1"/>
    <col min="14499" max="14499" width="36.28515625" style="1" customWidth="1"/>
    <col min="14500" max="14500" width="26.85546875" style="1" customWidth="1"/>
    <col min="14501" max="14501" width="11.85546875" style="1" customWidth="1"/>
    <col min="14502" max="14502" width="9.85546875" style="1" customWidth="1"/>
    <col min="14503" max="14503" width="11" style="1" customWidth="1"/>
    <col min="14504" max="14504" width="10.85546875" style="1" customWidth="1"/>
    <col min="14505" max="14505" width="8.140625" style="1" customWidth="1"/>
    <col min="14506" max="14753" width="11.42578125" style="1"/>
    <col min="14754" max="14754" width="2.28515625" style="1" customWidth="1"/>
    <col min="14755" max="14755" width="36.28515625" style="1" customWidth="1"/>
    <col min="14756" max="14756" width="26.85546875" style="1" customWidth="1"/>
    <col min="14757" max="14757" width="11.85546875" style="1" customWidth="1"/>
    <col min="14758" max="14758" width="9.85546875" style="1" customWidth="1"/>
    <col min="14759" max="14759" width="11" style="1" customWidth="1"/>
    <col min="14760" max="14760" width="10.85546875" style="1" customWidth="1"/>
    <col min="14761" max="14761" width="8.140625" style="1" customWidth="1"/>
    <col min="14762" max="15009" width="11.42578125" style="1"/>
    <col min="15010" max="15010" width="2.28515625" style="1" customWidth="1"/>
    <col min="15011" max="15011" width="36.28515625" style="1" customWidth="1"/>
    <col min="15012" max="15012" width="26.85546875" style="1" customWidth="1"/>
    <col min="15013" max="15013" width="11.85546875" style="1" customWidth="1"/>
    <col min="15014" max="15014" width="9.85546875" style="1" customWidth="1"/>
    <col min="15015" max="15015" width="11" style="1" customWidth="1"/>
    <col min="15016" max="15016" width="10.85546875" style="1" customWidth="1"/>
    <col min="15017" max="15017" width="8.140625" style="1" customWidth="1"/>
    <col min="15018" max="15265" width="11.42578125" style="1"/>
    <col min="15266" max="15266" width="2.28515625" style="1" customWidth="1"/>
    <col min="15267" max="15267" width="36.28515625" style="1" customWidth="1"/>
    <col min="15268" max="15268" width="26.85546875" style="1" customWidth="1"/>
    <col min="15269" max="15269" width="11.85546875" style="1" customWidth="1"/>
    <col min="15270" max="15270" width="9.85546875" style="1" customWidth="1"/>
    <col min="15271" max="15271" width="11" style="1" customWidth="1"/>
    <col min="15272" max="15272" width="10.85546875" style="1" customWidth="1"/>
    <col min="15273" max="15273" width="8.140625" style="1" customWidth="1"/>
    <col min="15274" max="15521" width="11.42578125" style="1"/>
    <col min="15522" max="15522" width="2.28515625" style="1" customWidth="1"/>
    <col min="15523" max="15523" width="36.28515625" style="1" customWidth="1"/>
    <col min="15524" max="15524" width="26.85546875" style="1" customWidth="1"/>
    <col min="15525" max="15525" width="11.85546875" style="1" customWidth="1"/>
    <col min="15526" max="15526" width="9.85546875" style="1" customWidth="1"/>
    <col min="15527" max="15527" width="11" style="1" customWidth="1"/>
    <col min="15528" max="15528" width="10.85546875" style="1" customWidth="1"/>
    <col min="15529" max="15529" width="8.140625" style="1" customWidth="1"/>
    <col min="15530" max="15777" width="11.42578125" style="1"/>
    <col min="15778" max="15778" width="2.28515625" style="1" customWidth="1"/>
    <col min="15779" max="15779" width="36.28515625" style="1" customWidth="1"/>
    <col min="15780" max="15780" width="26.85546875" style="1" customWidth="1"/>
    <col min="15781" max="15781" width="11.85546875" style="1" customWidth="1"/>
    <col min="15782" max="15782" width="9.85546875" style="1" customWidth="1"/>
    <col min="15783" max="15783" width="11" style="1" customWidth="1"/>
    <col min="15784" max="15784" width="10.85546875" style="1" customWidth="1"/>
    <col min="15785" max="15785" width="8.140625" style="1" customWidth="1"/>
    <col min="15786" max="16033" width="11.42578125" style="1"/>
    <col min="16034" max="16034" width="2.28515625" style="1" customWidth="1"/>
    <col min="16035" max="16035" width="36.28515625" style="1" customWidth="1"/>
    <col min="16036" max="16036" width="26.85546875" style="1" customWidth="1"/>
    <col min="16037" max="16037" width="11.85546875" style="1" customWidth="1"/>
    <col min="16038" max="16038" width="9.85546875" style="1" customWidth="1"/>
    <col min="16039" max="16039" width="11" style="1" customWidth="1"/>
    <col min="16040" max="16040" width="10.85546875" style="1" customWidth="1"/>
    <col min="16041" max="16041" width="8.140625" style="1" customWidth="1"/>
    <col min="16042" max="16384" width="11.42578125" style="1"/>
  </cols>
  <sheetData>
    <row r="1" spans="2:7" ht="25.5" customHeight="1" x14ac:dyDescent="0.2">
      <c r="B1" s="2" t="s">
        <v>0</v>
      </c>
      <c r="C1" s="3"/>
      <c r="F1" s="96" t="s">
        <v>1</v>
      </c>
      <c r="G1" s="96"/>
    </row>
    <row r="2" spans="2:7" ht="21.75" customHeight="1" x14ac:dyDescent="0.2">
      <c r="B2" s="5" t="s">
        <v>2</v>
      </c>
      <c r="C2" s="6" t="s">
        <v>3</v>
      </c>
      <c r="D2" s="7" t="s">
        <v>104</v>
      </c>
      <c r="E2" s="7" t="s">
        <v>105</v>
      </c>
      <c r="F2" s="8" t="s">
        <v>4</v>
      </c>
      <c r="G2" s="9" t="s">
        <v>5</v>
      </c>
    </row>
    <row r="3" spans="2:7" ht="10.5" customHeight="1" x14ac:dyDescent="0.2">
      <c r="B3" s="10"/>
      <c r="C3" s="11"/>
      <c r="D3" s="12"/>
      <c r="E3" s="12"/>
      <c r="F3" s="12"/>
      <c r="G3" s="13"/>
    </row>
    <row r="4" spans="2:7" ht="15" customHeight="1" x14ac:dyDescent="0.2">
      <c r="B4" s="88" t="s">
        <v>11</v>
      </c>
      <c r="C4" s="14" t="s">
        <v>6</v>
      </c>
      <c r="D4" s="15">
        <v>17878</v>
      </c>
      <c r="E4" s="15">
        <v>362</v>
      </c>
      <c r="F4" s="15"/>
      <c r="G4" s="16"/>
    </row>
    <row r="5" spans="2:7" ht="15" customHeight="1" x14ac:dyDescent="0.2">
      <c r="B5" s="89"/>
      <c r="C5" s="17" t="s">
        <v>7</v>
      </c>
      <c r="D5" s="4">
        <v>5320</v>
      </c>
      <c r="E5" s="4">
        <v>1233</v>
      </c>
      <c r="G5" s="18"/>
    </row>
    <row r="6" spans="2:7" ht="15" customHeight="1" x14ac:dyDescent="0.2">
      <c r="B6" s="89"/>
      <c r="C6" s="17" t="s">
        <v>8</v>
      </c>
      <c r="D6" s="4">
        <v>18</v>
      </c>
      <c r="E6" s="4">
        <v>0</v>
      </c>
      <c r="G6" s="18"/>
    </row>
    <row r="7" spans="2:7" ht="15" customHeight="1" x14ac:dyDescent="0.2">
      <c r="B7" s="89"/>
      <c r="C7" s="17" t="s">
        <v>9</v>
      </c>
      <c r="D7" s="4">
        <v>43361</v>
      </c>
      <c r="E7" s="4">
        <v>955</v>
      </c>
      <c r="G7" s="18"/>
    </row>
    <row r="8" spans="2:7" ht="15" customHeight="1" x14ac:dyDescent="0.2">
      <c r="B8" s="89"/>
      <c r="C8" s="17" t="s">
        <v>10</v>
      </c>
      <c r="D8" s="4">
        <v>12153</v>
      </c>
      <c r="E8" s="4">
        <v>540</v>
      </c>
      <c r="G8" s="18"/>
    </row>
    <row r="9" spans="2:7" ht="15" customHeight="1" x14ac:dyDescent="0.2">
      <c r="B9" s="89"/>
      <c r="C9" s="17" t="s">
        <v>12</v>
      </c>
      <c r="D9" s="4">
        <v>7770</v>
      </c>
      <c r="E9" s="4">
        <v>169</v>
      </c>
      <c r="G9" s="18"/>
    </row>
    <row r="10" spans="2:7" ht="13.5" customHeight="1" x14ac:dyDescent="0.2">
      <c r="B10" s="89"/>
      <c r="C10" s="17" t="s">
        <v>13</v>
      </c>
      <c r="D10" s="4">
        <v>0</v>
      </c>
      <c r="G10" s="18"/>
    </row>
    <row r="11" spans="2:7" ht="13.5" customHeight="1" x14ac:dyDescent="0.2">
      <c r="B11" s="89"/>
      <c r="C11" s="17" t="s">
        <v>14</v>
      </c>
      <c r="D11" s="4">
        <f>6723+13396</f>
        <v>20119</v>
      </c>
      <c r="E11" s="4">
        <f>446+396</f>
        <v>842</v>
      </c>
      <c r="G11" s="18"/>
    </row>
    <row r="12" spans="2:7" ht="13.5" customHeight="1" x14ac:dyDescent="0.2">
      <c r="B12" s="89"/>
      <c r="C12" s="17" t="s">
        <v>15</v>
      </c>
      <c r="D12" s="4">
        <f>22323+15120</f>
        <v>37443</v>
      </c>
      <c r="E12" s="4">
        <f>791+531</f>
        <v>1322</v>
      </c>
      <c r="G12" s="18"/>
    </row>
    <row r="13" spans="2:7" ht="13.5" customHeight="1" x14ac:dyDescent="0.2">
      <c r="B13" s="89"/>
      <c r="C13" s="17" t="s">
        <v>16</v>
      </c>
      <c r="D13" s="4">
        <v>7103</v>
      </c>
      <c r="E13" s="4">
        <v>2038</v>
      </c>
      <c r="G13" s="18"/>
    </row>
    <row r="14" spans="2:7" ht="13.5" customHeight="1" x14ac:dyDescent="0.2">
      <c r="B14" s="89"/>
      <c r="C14" s="17" t="s">
        <v>17</v>
      </c>
      <c r="D14" s="4">
        <v>7153</v>
      </c>
      <c r="E14" s="4">
        <v>670</v>
      </c>
      <c r="G14" s="18"/>
    </row>
    <row r="15" spans="2:7" ht="15" customHeight="1" x14ac:dyDescent="0.2">
      <c r="B15" s="89"/>
      <c r="C15" s="17" t="s">
        <v>18</v>
      </c>
      <c r="D15" s="4">
        <v>4940</v>
      </c>
      <c r="E15" s="4">
        <v>677</v>
      </c>
      <c r="G15" s="18"/>
    </row>
    <row r="16" spans="2:7" ht="15" customHeight="1" x14ac:dyDescent="0.2">
      <c r="B16" s="89"/>
      <c r="C16" s="17" t="s">
        <v>19</v>
      </c>
      <c r="D16" s="4">
        <v>303</v>
      </c>
      <c r="E16" s="4">
        <v>0</v>
      </c>
      <c r="G16" s="18"/>
    </row>
    <row r="17" spans="2:7" ht="15" customHeight="1" x14ac:dyDescent="0.2">
      <c r="B17" s="89"/>
      <c r="C17" s="17" t="s">
        <v>20</v>
      </c>
      <c r="D17" s="4">
        <v>8739</v>
      </c>
      <c r="E17" s="4">
        <v>257</v>
      </c>
      <c r="G17" s="18"/>
    </row>
    <row r="18" spans="2:7" ht="15" customHeight="1" x14ac:dyDescent="0.2">
      <c r="B18" s="89"/>
      <c r="C18" s="17" t="s">
        <v>21</v>
      </c>
      <c r="D18" s="4">
        <v>20404</v>
      </c>
      <c r="E18" s="4">
        <v>1535</v>
      </c>
      <c r="G18" s="18"/>
    </row>
    <row r="19" spans="2:7" ht="15" customHeight="1" x14ac:dyDescent="0.2">
      <c r="B19" s="89"/>
      <c r="C19" s="72" t="s">
        <v>22</v>
      </c>
      <c r="D19" s="73">
        <f>SUM(D4:D18)</f>
        <v>192704</v>
      </c>
      <c r="E19" s="73">
        <f>SUM(E4:E18)</f>
        <v>10600</v>
      </c>
      <c r="F19" s="73">
        <f>SUM(D19:E19)</f>
        <v>203304</v>
      </c>
      <c r="G19" s="74">
        <f>+F19/F20*100</f>
        <v>7.3002891331606872</v>
      </c>
    </row>
    <row r="20" spans="2:7" ht="15" customHeight="1" x14ac:dyDescent="0.2">
      <c r="B20" s="90"/>
      <c r="C20" s="19" t="s">
        <v>23</v>
      </c>
      <c r="D20" s="20">
        <v>2711114</v>
      </c>
      <c r="E20" s="20">
        <v>73762</v>
      </c>
      <c r="F20" s="20">
        <f>SUM(D20:E20)</f>
        <v>2784876</v>
      </c>
      <c r="G20" s="21"/>
    </row>
    <row r="21" spans="2:7" ht="15" customHeight="1" x14ac:dyDescent="0.2">
      <c r="B21" s="22" t="s">
        <v>24</v>
      </c>
      <c r="C21" s="23"/>
      <c r="D21" s="15"/>
      <c r="E21" s="15"/>
      <c r="F21" s="15"/>
    </row>
    <row r="22" spans="2:7" ht="15" customHeight="1" x14ac:dyDescent="0.2">
      <c r="B22" s="25"/>
    </row>
    <row r="23" spans="2:7" ht="15" customHeight="1" x14ac:dyDescent="0.2">
      <c r="B23" s="29"/>
      <c r="C23" s="31"/>
    </row>
    <row r="24" spans="2:7" ht="15" customHeight="1" x14ac:dyDescent="0.2">
      <c r="B24" s="93" t="s">
        <v>110</v>
      </c>
      <c r="C24" s="32" t="s">
        <v>28</v>
      </c>
      <c r="D24" s="15">
        <v>125045</v>
      </c>
      <c r="E24" s="15">
        <v>11085</v>
      </c>
      <c r="F24" s="15"/>
      <c r="G24" s="16"/>
    </row>
    <row r="25" spans="2:7" ht="15" customHeight="1" x14ac:dyDescent="0.2">
      <c r="B25" s="94"/>
      <c r="C25" s="33" t="s">
        <v>29</v>
      </c>
      <c r="D25" s="4">
        <v>89179</v>
      </c>
      <c r="E25" s="4">
        <v>590</v>
      </c>
      <c r="G25" s="18"/>
    </row>
    <row r="26" spans="2:7" ht="15" customHeight="1" x14ac:dyDescent="0.2">
      <c r="B26" s="94"/>
      <c r="C26" s="34" t="s">
        <v>30</v>
      </c>
      <c r="D26" s="4">
        <v>93508</v>
      </c>
      <c r="E26" s="4">
        <v>3722</v>
      </c>
      <c r="G26" s="18"/>
    </row>
    <row r="27" spans="2:7" ht="15" customHeight="1" x14ac:dyDescent="0.2">
      <c r="B27" s="94"/>
      <c r="C27" s="72" t="s">
        <v>22</v>
      </c>
      <c r="D27" s="73">
        <f>SUM(D24:D26)</f>
        <v>307732</v>
      </c>
      <c r="E27" s="73">
        <f>SUM(E24:E26)</f>
        <v>15397</v>
      </c>
      <c r="F27" s="73">
        <f>+D27+E27</f>
        <v>323129</v>
      </c>
      <c r="G27" s="74">
        <f>+F27/F28*100</f>
        <v>7.1304980286416839</v>
      </c>
    </row>
    <row r="28" spans="2:7" ht="15" customHeight="1" x14ac:dyDescent="0.2">
      <c r="B28" s="95"/>
      <c r="C28" s="28" t="s">
        <v>26</v>
      </c>
      <c r="D28" s="20">
        <v>4405284</v>
      </c>
      <c r="E28" s="20">
        <v>126363</v>
      </c>
      <c r="F28" s="20">
        <f>SUM(D28:E28)</f>
        <v>4531647</v>
      </c>
      <c r="G28" s="21"/>
    </row>
    <row r="29" spans="2:7" ht="15" customHeight="1" x14ac:dyDescent="0.2">
      <c r="B29" s="83" t="s">
        <v>31</v>
      </c>
      <c r="C29" s="35" t="s">
        <v>32</v>
      </c>
      <c r="D29" s="15">
        <v>1271</v>
      </c>
      <c r="E29" s="15">
        <v>22</v>
      </c>
      <c r="F29" s="15"/>
      <c r="G29" s="16"/>
    </row>
    <row r="30" spans="2:7" ht="15" customHeight="1" x14ac:dyDescent="0.2">
      <c r="B30" s="84"/>
      <c r="C30" s="50" t="s">
        <v>27</v>
      </c>
      <c r="D30" s="4">
        <v>17110</v>
      </c>
      <c r="E30" s="4">
        <v>329</v>
      </c>
      <c r="G30" s="18"/>
    </row>
    <row r="31" spans="2:7" ht="15" customHeight="1" x14ac:dyDescent="0.2">
      <c r="B31" s="84"/>
      <c r="C31" s="33" t="s">
        <v>33</v>
      </c>
      <c r="D31" s="4">
        <v>8443</v>
      </c>
      <c r="E31" s="4">
        <v>366</v>
      </c>
      <c r="G31" s="18"/>
    </row>
    <row r="32" spans="2:7" ht="15" customHeight="1" x14ac:dyDescent="0.2">
      <c r="B32" s="84"/>
      <c r="C32" s="34" t="s">
        <v>34</v>
      </c>
      <c r="D32" s="4">
        <v>8917</v>
      </c>
      <c r="E32" s="4">
        <v>104</v>
      </c>
      <c r="G32" s="18"/>
    </row>
    <row r="33" spans="2:7" ht="15" customHeight="1" x14ac:dyDescent="0.2">
      <c r="B33" s="84"/>
      <c r="C33" s="72" t="s">
        <v>22</v>
      </c>
      <c r="D33" s="73">
        <f>SUM(D29:D32)</f>
        <v>35741</v>
      </c>
      <c r="E33" s="73">
        <f>SUM(E29:E32)</f>
        <v>821</v>
      </c>
      <c r="F33" s="73">
        <f>SUM(D33:E33)</f>
        <v>36562</v>
      </c>
      <c r="G33" s="74">
        <f>+F33/F34*100</f>
        <v>5.8959461137423181</v>
      </c>
    </row>
    <row r="34" spans="2:7" ht="15" customHeight="1" x14ac:dyDescent="0.2">
      <c r="B34" s="85"/>
      <c r="C34" s="36" t="s">
        <v>26</v>
      </c>
      <c r="D34" s="37">
        <v>607034</v>
      </c>
      <c r="E34" s="37">
        <v>13087</v>
      </c>
      <c r="F34" s="37">
        <f>SUM(D34:E34)</f>
        <v>620121</v>
      </c>
      <c r="G34" s="18"/>
    </row>
    <row r="35" spans="2:7" ht="15" customHeight="1" x14ac:dyDescent="0.2">
      <c r="B35" s="26" t="s">
        <v>111</v>
      </c>
      <c r="C35" s="75" t="s">
        <v>25</v>
      </c>
      <c r="D35" s="76">
        <v>26949</v>
      </c>
      <c r="E35" s="76">
        <v>405</v>
      </c>
      <c r="F35" s="76">
        <f>+D35+E35</f>
        <v>27354</v>
      </c>
      <c r="G35" s="74">
        <f>+F35/F36*100</f>
        <v>15.703992881132129</v>
      </c>
    </row>
    <row r="36" spans="2:7" ht="15" customHeight="1" x14ac:dyDescent="0.2">
      <c r="B36" s="27"/>
      <c r="C36" s="28" t="s">
        <v>26</v>
      </c>
      <c r="D36" s="20">
        <v>171885</v>
      </c>
      <c r="E36" s="20">
        <v>2300</v>
      </c>
      <c r="F36" s="20">
        <f>SUM(D36:E36)</f>
        <v>174185</v>
      </c>
      <c r="G36" s="21"/>
    </row>
    <row r="37" spans="2:7" ht="15" customHeight="1" x14ac:dyDescent="0.2">
      <c r="B37" s="83" t="s">
        <v>112</v>
      </c>
      <c r="C37" s="77" t="s">
        <v>63</v>
      </c>
      <c r="D37" s="76">
        <v>25516</v>
      </c>
      <c r="E37" s="76">
        <v>9382</v>
      </c>
      <c r="F37" s="76">
        <f>+D37+E37</f>
        <v>34898</v>
      </c>
      <c r="G37" s="78">
        <f>+F123/F124*100</f>
        <v>7.7553172236342034</v>
      </c>
    </row>
    <row r="38" spans="2:7" ht="15" customHeight="1" x14ac:dyDescent="0.2">
      <c r="B38" s="85"/>
      <c r="C38" s="28" t="s">
        <v>26</v>
      </c>
      <c r="D38" s="20">
        <v>147006</v>
      </c>
      <c r="E38" s="20">
        <v>21307</v>
      </c>
      <c r="F38" s="20">
        <f>SUM(D38:E38)</f>
        <v>168313</v>
      </c>
      <c r="G38" s="21"/>
    </row>
    <row r="39" spans="2:7" ht="15" customHeight="1" x14ac:dyDescent="0.2">
      <c r="B39" s="91" t="s">
        <v>117</v>
      </c>
      <c r="C39" s="72" t="s">
        <v>35</v>
      </c>
      <c r="D39" s="73">
        <f>+D27+D33+D35+D37</f>
        <v>395938</v>
      </c>
      <c r="E39" s="73">
        <f>+E27+E33+E35+E37</f>
        <v>26005</v>
      </c>
      <c r="F39" s="73">
        <f>+D39+E39</f>
        <v>421943</v>
      </c>
      <c r="G39" s="74">
        <f>+F39/F40*100</f>
        <v>7.6796973426477715</v>
      </c>
    </row>
    <row r="40" spans="2:7" ht="15.75" customHeight="1" x14ac:dyDescent="0.2">
      <c r="B40" s="92"/>
      <c r="C40" s="38" t="s">
        <v>36</v>
      </c>
      <c r="D40" s="20">
        <f>+D28+D34+D36+D38</f>
        <v>5331209</v>
      </c>
      <c r="E40" s="20">
        <f>+E28+E34+E36+E38</f>
        <v>163057</v>
      </c>
      <c r="F40" s="39">
        <f>+D40+E40</f>
        <v>5494266</v>
      </c>
      <c r="G40" s="21"/>
    </row>
    <row r="41" spans="2:7" ht="15" customHeight="1" x14ac:dyDescent="0.2">
      <c r="B41" s="40"/>
      <c r="C41" s="31"/>
    </row>
    <row r="42" spans="2:7" ht="15" customHeight="1" x14ac:dyDescent="0.2">
      <c r="B42" s="40"/>
      <c r="C42" s="31"/>
    </row>
    <row r="43" spans="2:7" ht="15" customHeight="1" x14ac:dyDescent="0.2">
      <c r="B43" s="97" t="s">
        <v>37</v>
      </c>
      <c r="C43" s="32" t="s">
        <v>38</v>
      </c>
      <c r="D43" s="15">
        <v>1563</v>
      </c>
      <c r="E43" s="15">
        <v>471</v>
      </c>
      <c r="F43" s="15"/>
      <c r="G43" s="16"/>
    </row>
    <row r="44" spans="2:7" ht="15" customHeight="1" x14ac:dyDescent="0.2">
      <c r="B44" s="98" t="s">
        <v>37</v>
      </c>
      <c r="C44" s="34" t="s">
        <v>39</v>
      </c>
      <c r="D44" s="37">
        <v>1734</v>
      </c>
      <c r="E44" s="37">
        <v>5</v>
      </c>
      <c r="F44" s="37"/>
      <c r="G44" s="41"/>
    </row>
    <row r="45" spans="2:7" ht="15" customHeight="1" x14ac:dyDescent="0.2">
      <c r="B45" s="98" t="s">
        <v>37</v>
      </c>
      <c r="C45" s="72" t="s">
        <v>22</v>
      </c>
      <c r="D45" s="73">
        <f>SUM(D43:D44)</f>
        <v>3297</v>
      </c>
      <c r="E45" s="73">
        <f>SUM(E43:E44)</f>
        <v>476</v>
      </c>
      <c r="F45" s="73">
        <f>SUM(D45:E45)</f>
        <v>3773</v>
      </c>
      <c r="G45" s="74">
        <f>+F45/F46*100</f>
        <v>7.527632576513307</v>
      </c>
    </row>
    <row r="46" spans="2:7" ht="15" customHeight="1" x14ac:dyDescent="0.2">
      <c r="B46" s="99" t="s">
        <v>37</v>
      </c>
      <c r="C46" s="42" t="s">
        <v>26</v>
      </c>
      <c r="D46" s="20">
        <v>46174</v>
      </c>
      <c r="E46" s="20">
        <v>3948</v>
      </c>
      <c r="F46" s="20">
        <f>SUM(D46:E46)</f>
        <v>50122</v>
      </c>
      <c r="G46" s="21"/>
    </row>
    <row r="47" spans="2:7" ht="49.5" customHeight="1" x14ac:dyDescent="0.2">
      <c r="B47" s="43" t="s">
        <v>40</v>
      </c>
      <c r="C47" s="28" t="s">
        <v>26</v>
      </c>
      <c r="D47" s="20">
        <v>24006</v>
      </c>
      <c r="E47" s="20">
        <v>1293</v>
      </c>
      <c r="F47" s="20">
        <f>SUM(D47:E47)</f>
        <v>25299</v>
      </c>
      <c r="G47" s="21"/>
    </row>
    <row r="48" spans="2:7" ht="15" customHeight="1" x14ac:dyDescent="0.2">
      <c r="B48" s="97" t="s">
        <v>41</v>
      </c>
      <c r="C48" s="32" t="s">
        <v>42</v>
      </c>
      <c r="D48" s="15">
        <v>4270</v>
      </c>
      <c r="E48" s="15">
        <v>165</v>
      </c>
      <c r="F48" s="15"/>
      <c r="G48" s="16"/>
    </row>
    <row r="49" spans="2:7" ht="15" customHeight="1" x14ac:dyDescent="0.2">
      <c r="B49" s="98"/>
      <c r="C49" s="33" t="s">
        <v>43</v>
      </c>
      <c r="D49" s="4">
        <v>810</v>
      </c>
      <c r="E49" s="4">
        <v>1</v>
      </c>
      <c r="G49" s="41"/>
    </row>
    <row r="50" spans="2:7" ht="15" customHeight="1" x14ac:dyDescent="0.2">
      <c r="B50" s="98"/>
      <c r="C50" s="72" t="s">
        <v>22</v>
      </c>
      <c r="D50" s="73">
        <f>SUM(D48:D49)</f>
        <v>5080</v>
      </c>
      <c r="E50" s="73">
        <f>SUM(E48:E49)</f>
        <v>166</v>
      </c>
      <c r="F50" s="79">
        <f t="shared" ref="F50:F56" si="0">SUM(D50:E50)</f>
        <v>5246</v>
      </c>
      <c r="G50" s="74">
        <f>+F50/F51*100</f>
        <v>11.142499097300398</v>
      </c>
    </row>
    <row r="51" spans="2:7" ht="15" customHeight="1" x14ac:dyDescent="0.2">
      <c r="B51" s="99"/>
      <c r="C51" s="42" t="s">
        <v>26</v>
      </c>
      <c r="D51" s="20">
        <v>45678</v>
      </c>
      <c r="E51" s="20">
        <v>1403</v>
      </c>
      <c r="F51" s="20">
        <f t="shared" si="0"/>
        <v>47081</v>
      </c>
      <c r="G51" s="21"/>
    </row>
    <row r="52" spans="2:7" ht="24" customHeight="1" x14ac:dyDescent="0.2">
      <c r="B52" s="97" t="s">
        <v>65</v>
      </c>
      <c r="C52" s="77" t="s">
        <v>66</v>
      </c>
      <c r="D52" s="76"/>
      <c r="E52" s="76">
        <v>317</v>
      </c>
      <c r="F52" s="76">
        <f t="shared" si="0"/>
        <v>317</v>
      </c>
      <c r="G52" s="74">
        <f>+F52/F53*100</f>
        <v>0.22746516266988129</v>
      </c>
    </row>
    <row r="53" spans="2:7" ht="24" customHeight="1" x14ac:dyDescent="0.2">
      <c r="B53" s="99"/>
      <c r="C53" s="28" t="s">
        <v>26</v>
      </c>
      <c r="D53" s="20">
        <v>137073</v>
      </c>
      <c r="E53" s="20">
        <v>2289</v>
      </c>
      <c r="F53" s="20">
        <f t="shared" si="0"/>
        <v>139362</v>
      </c>
      <c r="G53" s="21"/>
    </row>
    <row r="54" spans="2:7" ht="57.75" customHeight="1" x14ac:dyDescent="0.2">
      <c r="B54" s="43" t="s">
        <v>44</v>
      </c>
      <c r="C54" s="28" t="s">
        <v>26</v>
      </c>
      <c r="D54" s="20">
        <v>23831</v>
      </c>
      <c r="E54" s="20">
        <v>64</v>
      </c>
      <c r="F54" s="20">
        <f t="shared" si="0"/>
        <v>23895</v>
      </c>
      <c r="G54" s="16"/>
    </row>
    <row r="55" spans="2:7" ht="18" customHeight="1" x14ac:dyDescent="0.2">
      <c r="B55" s="97" t="s">
        <v>45</v>
      </c>
      <c r="C55" s="77" t="s">
        <v>46</v>
      </c>
      <c r="D55" s="76">
        <v>2708</v>
      </c>
      <c r="E55" s="76">
        <v>79</v>
      </c>
      <c r="F55" s="76">
        <f t="shared" si="0"/>
        <v>2787</v>
      </c>
      <c r="G55" s="74">
        <f>+F55/F56*100</f>
        <v>4.9083320124689598</v>
      </c>
    </row>
    <row r="56" spans="2:7" ht="21" customHeight="1" x14ac:dyDescent="0.2">
      <c r="B56" s="99"/>
      <c r="C56" s="42" t="s">
        <v>26</v>
      </c>
      <c r="D56" s="20">
        <v>51928</v>
      </c>
      <c r="E56" s="20">
        <v>4853</v>
      </c>
      <c r="F56" s="20">
        <f t="shared" si="0"/>
        <v>56781</v>
      </c>
      <c r="G56" s="18"/>
    </row>
    <row r="57" spans="2:7" ht="15" customHeight="1" x14ac:dyDescent="0.2">
      <c r="B57" s="97" t="s">
        <v>47</v>
      </c>
      <c r="C57" s="14" t="s">
        <v>48</v>
      </c>
      <c r="D57" s="15">
        <v>1320</v>
      </c>
      <c r="E57" s="15">
        <v>176</v>
      </c>
      <c r="F57" s="15"/>
      <c r="G57" s="16"/>
    </row>
    <row r="58" spans="2:7" ht="15" customHeight="1" x14ac:dyDescent="0.2">
      <c r="B58" s="98"/>
      <c r="C58" s="17" t="s">
        <v>49</v>
      </c>
      <c r="D58" s="4">
        <v>746</v>
      </c>
      <c r="E58" s="4">
        <v>12</v>
      </c>
      <c r="G58" s="18"/>
    </row>
    <row r="59" spans="2:7" ht="15" customHeight="1" x14ac:dyDescent="0.2">
      <c r="B59" s="98"/>
      <c r="C59" s="17" t="s">
        <v>50</v>
      </c>
      <c r="D59" s="4">
        <v>2037</v>
      </c>
      <c r="G59" s="41"/>
    </row>
    <row r="60" spans="2:7" ht="15" customHeight="1" x14ac:dyDescent="0.2">
      <c r="B60" s="98"/>
      <c r="C60" s="72" t="s">
        <v>22</v>
      </c>
      <c r="D60" s="73">
        <f>SUM(D57:D59)</f>
        <v>4103</v>
      </c>
      <c r="E60" s="73">
        <f>SUM(E57:E59)</f>
        <v>188</v>
      </c>
      <c r="F60" s="73">
        <f>SUM(D60:E60)</f>
        <v>4291</v>
      </c>
      <c r="G60" s="74">
        <f>+F60/F61*100</f>
        <v>6.4050511986148013</v>
      </c>
    </row>
    <row r="61" spans="2:7" ht="15" customHeight="1" x14ac:dyDescent="0.2">
      <c r="B61" s="99"/>
      <c r="C61" s="28" t="s">
        <v>26</v>
      </c>
      <c r="D61" s="20">
        <v>64136</v>
      </c>
      <c r="E61" s="20">
        <v>2858</v>
      </c>
      <c r="F61" s="20">
        <f>SUM(D61:E61)</f>
        <v>66994</v>
      </c>
      <c r="G61" s="21"/>
    </row>
    <row r="62" spans="2:7" ht="15" customHeight="1" x14ac:dyDescent="0.2">
      <c r="B62" s="83" t="s">
        <v>51</v>
      </c>
      <c r="C62" s="32" t="s">
        <v>52</v>
      </c>
      <c r="D62" s="15">
        <v>4998</v>
      </c>
      <c r="E62" s="15">
        <v>99</v>
      </c>
      <c r="F62" s="15"/>
      <c r="G62" s="18"/>
    </row>
    <row r="63" spans="2:7" ht="15" customHeight="1" x14ac:dyDescent="0.2">
      <c r="B63" s="84"/>
      <c r="C63" s="34" t="s">
        <v>53</v>
      </c>
      <c r="D63" s="4">
        <v>5099</v>
      </c>
      <c r="E63" s="4">
        <v>104</v>
      </c>
      <c r="G63" s="41"/>
    </row>
    <row r="64" spans="2:7" ht="15" customHeight="1" x14ac:dyDescent="0.2">
      <c r="B64" s="84"/>
      <c r="C64" s="72" t="s">
        <v>22</v>
      </c>
      <c r="D64" s="73">
        <f>SUM(D62:D63)</f>
        <v>10097</v>
      </c>
      <c r="E64" s="73">
        <f>SUM(E62:E63)</f>
        <v>203</v>
      </c>
      <c r="F64" s="79">
        <f t="shared" ref="F64:F72" si="1">SUM(D64:E64)</f>
        <v>10300</v>
      </c>
      <c r="G64" s="74">
        <f>+F64/F65*100</f>
        <v>4.5482043424312142</v>
      </c>
    </row>
    <row r="65" spans="2:7" ht="15" customHeight="1" x14ac:dyDescent="0.2">
      <c r="B65" s="85"/>
      <c r="C65" s="28" t="s">
        <v>26</v>
      </c>
      <c r="D65" s="20">
        <v>215083</v>
      </c>
      <c r="E65" s="20">
        <v>11380</v>
      </c>
      <c r="F65" s="20">
        <f t="shared" si="1"/>
        <v>226463</v>
      </c>
      <c r="G65" s="16"/>
    </row>
    <row r="66" spans="2:7" ht="15" customHeight="1" x14ac:dyDescent="0.2">
      <c r="B66" s="83" t="s">
        <v>54</v>
      </c>
      <c r="C66" s="77" t="s">
        <v>55</v>
      </c>
      <c r="D66" s="76">
        <v>43082</v>
      </c>
      <c r="E66" s="76"/>
      <c r="F66" s="76">
        <f t="shared" si="1"/>
        <v>43082</v>
      </c>
      <c r="G66" s="74">
        <f>+F66/F67*100</f>
        <v>20.83651734844894</v>
      </c>
    </row>
    <row r="67" spans="2:7" ht="15" customHeight="1" x14ac:dyDescent="0.2">
      <c r="B67" s="85"/>
      <c r="C67" s="28" t="s">
        <v>26</v>
      </c>
      <c r="D67" s="20">
        <v>201855</v>
      </c>
      <c r="E67" s="20">
        <v>4907</v>
      </c>
      <c r="F67" s="20">
        <f t="shared" si="1"/>
        <v>206762</v>
      </c>
      <c r="G67" s="16"/>
    </row>
    <row r="68" spans="2:7" ht="15" customHeight="1" x14ac:dyDescent="0.2">
      <c r="B68" s="26" t="s">
        <v>56</v>
      </c>
      <c r="C68" s="28" t="s">
        <v>26</v>
      </c>
      <c r="D68" s="20">
        <v>20890</v>
      </c>
      <c r="E68" s="20">
        <v>2577</v>
      </c>
      <c r="F68" s="20">
        <f t="shared" si="1"/>
        <v>23467</v>
      </c>
      <c r="G68" s="16"/>
    </row>
    <row r="69" spans="2:7" ht="15" customHeight="1" x14ac:dyDescent="0.2">
      <c r="B69" s="83" t="s">
        <v>57</v>
      </c>
      <c r="C69" s="77" t="s">
        <v>114</v>
      </c>
      <c r="D69" s="73">
        <v>8000</v>
      </c>
      <c r="E69" s="73">
        <v>1100</v>
      </c>
      <c r="F69" s="73">
        <f t="shared" si="1"/>
        <v>9100</v>
      </c>
      <c r="G69" s="74">
        <f>+F69/F70*100</f>
        <v>12.862009017540387</v>
      </c>
    </row>
    <row r="70" spans="2:7" ht="15" customHeight="1" x14ac:dyDescent="0.2">
      <c r="B70" s="85"/>
      <c r="C70" s="28" t="s">
        <v>26</v>
      </c>
      <c r="D70" s="20">
        <f>76425-8000</f>
        <v>68425</v>
      </c>
      <c r="E70" s="20">
        <f>3426-1100</f>
        <v>2326</v>
      </c>
      <c r="F70" s="20">
        <f t="shared" ref="F70" si="2">SUM(D70:E70)</f>
        <v>70751</v>
      </c>
      <c r="G70" s="21"/>
    </row>
    <row r="71" spans="2:7" ht="15" customHeight="1" x14ac:dyDescent="0.2">
      <c r="B71" s="83" t="s">
        <v>58</v>
      </c>
      <c r="C71" s="77" t="s">
        <v>59</v>
      </c>
      <c r="D71" s="76">
        <f>3019+3500</f>
        <v>6519</v>
      </c>
      <c r="E71" s="76"/>
      <c r="F71" s="76">
        <f t="shared" si="1"/>
        <v>6519</v>
      </c>
      <c r="G71" s="74">
        <f>+F71/F72*100</f>
        <v>10.807539912796962</v>
      </c>
    </row>
    <row r="72" spans="2:7" ht="15" customHeight="1" x14ac:dyDescent="0.2">
      <c r="B72" s="85" t="s">
        <v>58</v>
      </c>
      <c r="C72" s="28" t="s">
        <v>26</v>
      </c>
      <c r="D72" s="20">
        <v>60319</v>
      </c>
      <c r="E72" s="20"/>
      <c r="F72" s="20">
        <f t="shared" si="1"/>
        <v>60319</v>
      </c>
      <c r="G72" s="16"/>
    </row>
    <row r="73" spans="2:7" ht="15" customHeight="1" x14ac:dyDescent="0.2">
      <c r="B73" s="83" t="s">
        <v>60</v>
      </c>
      <c r="C73" s="14" t="s">
        <v>61</v>
      </c>
      <c r="D73" s="15">
        <v>14655</v>
      </c>
      <c r="E73" s="15"/>
      <c r="F73" s="15"/>
      <c r="G73" s="16"/>
    </row>
    <row r="74" spans="2:7" ht="15" customHeight="1" x14ac:dyDescent="0.2">
      <c r="B74" s="84"/>
      <c r="C74" s="17" t="s">
        <v>62</v>
      </c>
      <c r="D74" s="4">
        <v>74405</v>
      </c>
      <c r="G74" s="18"/>
    </row>
    <row r="75" spans="2:7" ht="15" customHeight="1" x14ac:dyDescent="0.2">
      <c r="B75" s="84"/>
      <c r="C75" s="72" t="s">
        <v>22</v>
      </c>
      <c r="D75" s="73">
        <f>SUM(D73:D74)</f>
        <v>89060</v>
      </c>
      <c r="E75" s="73"/>
      <c r="F75" s="79">
        <f>SUM(D75:E75)</f>
        <v>89060</v>
      </c>
      <c r="G75" s="74">
        <f>+F75/F76*100</f>
        <v>38.066986954812016</v>
      </c>
    </row>
    <row r="76" spans="2:7" ht="15" customHeight="1" x14ac:dyDescent="0.2">
      <c r="B76" s="85"/>
      <c r="C76" s="28" t="s">
        <v>26</v>
      </c>
      <c r="D76" s="20">
        <v>228132</v>
      </c>
      <c r="E76" s="20">
        <v>5824</v>
      </c>
      <c r="F76" s="20">
        <f>SUM(D76:E76)</f>
        <v>233956</v>
      </c>
      <c r="G76" s="21"/>
    </row>
    <row r="78" spans="2:7" ht="15" customHeight="1" x14ac:dyDescent="0.2">
      <c r="B78" s="91" t="s">
        <v>64</v>
      </c>
      <c r="C78" s="72" t="s">
        <v>35</v>
      </c>
      <c r="D78" s="73">
        <f>+D45+D50+D55+D60+D64+D66+D71+D75+D69</f>
        <v>171946</v>
      </c>
      <c r="E78" s="73">
        <f>+E45+E50+E55+E60+E64+E66+E71+E75+E69</f>
        <v>2212</v>
      </c>
      <c r="F78" s="73">
        <f>+D78+E78</f>
        <v>174158</v>
      </c>
      <c r="G78" s="74">
        <f>+F78/F79*100</f>
        <v>16.735164139290902</v>
      </c>
    </row>
    <row r="79" spans="2:7" ht="15" customHeight="1" x14ac:dyDescent="0.2">
      <c r="B79" s="92"/>
      <c r="C79" s="38" t="s">
        <v>36</v>
      </c>
      <c r="D79" s="20">
        <f>+D46+D47+D51+D54+D56+D61+D65+D67+D68+D69+D70+D76</f>
        <v>998138</v>
      </c>
      <c r="E79" s="20">
        <f>+E46+E47+E51+E54+E56+E61+E65+E67+E68+E69+E70+E76</f>
        <v>42533</v>
      </c>
      <c r="F79" s="39">
        <f>+D79+E79</f>
        <v>1040671</v>
      </c>
      <c r="G79" s="21"/>
    </row>
    <row r="80" spans="2:7" ht="15" customHeight="1" x14ac:dyDescent="0.2">
      <c r="B80" s="44"/>
      <c r="C80" s="31"/>
    </row>
    <row r="81" spans="2:7" ht="15" customHeight="1" x14ac:dyDescent="0.2">
      <c r="B81" s="44"/>
      <c r="C81" s="31"/>
    </row>
    <row r="82" spans="2:7" ht="15" customHeight="1" x14ac:dyDescent="0.2">
      <c r="B82" s="44"/>
      <c r="C82" s="31"/>
    </row>
    <row r="83" spans="2:7" ht="15" customHeight="1" x14ac:dyDescent="0.2">
      <c r="B83" s="83" t="s">
        <v>67</v>
      </c>
      <c r="C83" s="32" t="s">
        <v>68</v>
      </c>
      <c r="D83" s="15">
        <v>41153</v>
      </c>
      <c r="E83" s="15">
        <v>2514</v>
      </c>
      <c r="F83" s="15"/>
      <c r="G83" s="16"/>
    </row>
    <row r="84" spans="2:7" ht="15" customHeight="1" x14ac:dyDescent="0.2">
      <c r="B84" s="84"/>
      <c r="C84" s="33" t="s">
        <v>69</v>
      </c>
      <c r="D84" s="4">
        <v>28418</v>
      </c>
      <c r="E84" s="4">
        <v>181</v>
      </c>
      <c r="G84" s="18"/>
    </row>
    <row r="85" spans="2:7" ht="15" customHeight="1" x14ac:dyDescent="0.2">
      <c r="B85" s="84"/>
      <c r="C85" s="72" t="s">
        <v>22</v>
      </c>
      <c r="D85" s="73">
        <f>SUM(D83:D84)</f>
        <v>69571</v>
      </c>
      <c r="E85" s="73">
        <f>SUM(E83:E84)</f>
        <v>2695</v>
      </c>
      <c r="F85" s="73">
        <f>SUM(D85:E85)</f>
        <v>72266</v>
      </c>
      <c r="G85" s="74">
        <f>+F85/F86*100</f>
        <v>9.1815434028858594</v>
      </c>
    </row>
    <row r="86" spans="2:7" ht="15" customHeight="1" x14ac:dyDescent="0.2">
      <c r="B86" s="85"/>
      <c r="C86" s="28" t="s">
        <v>26</v>
      </c>
      <c r="D86" s="20">
        <v>775593</v>
      </c>
      <c r="E86" s="20">
        <v>11486</v>
      </c>
      <c r="F86" s="20">
        <f>SUM(D86:E86)</f>
        <v>787079</v>
      </c>
      <c r="G86" s="41"/>
    </row>
    <row r="87" spans="2:7" ht="15" customHeight="1" x14ac:dyDescent="0.2">
      <c r="B87" s="44"/>
      <c r="C87" s="30"/>
      <c r="D87" s="15"/>
      <c r="E87" s="15"/>
      <c r="F87" s="15"/>
    </row>
    <row r="88" spans="2:7" ht="15" customHeight="1" x14ac:dyDescent="0.2">
      <c r="B88" s="44"/>
      <c r="C88" s="31"/>
    </row>
    <row r="89" spans="2:7" ht="15" customHeight="1" x14ac:dyDescent="0.2">
      <c r="B89" s="83" t="s">
        <v>70</v>
      </c>
      <c r="C89" s="14" t="s">
        <v>71</v>
      </c>
      <c r="D89" s="15">
        <v>7913</v>
      </c>
      <c r="E89" s="15">
        <v>181</v>
      </c>
      <c r="F89" s="15"/>
      <c r="G89" s="16"/>
    </row>
    <row r="90" spans="2:7" ht="15" customHeight="1" x14ac:dyDescent="0.2">
      <c r="B90" s="84"/>
      <c r="C90" s="17" t="s">
        <v>72</v>
      </c>
      <c r="D90" s="4">
        <v>42080</v>
      </c>
      <c r="E90" s="4">
        <v>978</v>
      </c>
      <c r="G90" s="18"/>
    </row>
    <row r="91" spans="2:7" ht="15" customHeight="1" x14ac:dyDescent="0.2">
      <c r="B91" s="84"/>
      <c r="C91" s="17" t="s">
        <v>73</v>
      </c>
      <c r="D91" s="4">
        <v>4329</v>
      </c>
      <c r="E91" s="4">
        <v>73</v>
      </c>
      <c r="G91" s="41"/>
    </row>
    <row r="92" spans="2:7" ht="15" customHeight="1" x14ac:dyDescent="0.2">
      <c r="B92" s="84"/>
      <c r="C92" s="72" t="s">
        <v>22</v>
      </c>
      <c r="D92" s="73">
        <f>SUM(D89:D91)</f>
        <v>54322</v>
      </c>
      <c r="E92" s="73">
        <f>SUM(E89:E91)</f>
        <v>1232</v>
      </c>
      <c r="F92" s="73">
        <f>SUM(D92:E92)+F89</f>
        <v>55554</v>
      </c>
      <c r="G92" s="74">
        <f>+F92/F93*100</f>
        <v>4.2713737840339778</v>
      </c>
    </row>
    <row r="93" spans="2:7" ht="15" customHeight="1" x14ac:dyDescent="0.2">
      <c r="B93" s="85"/>
      <c r="C93" s="28" t="s">
        <v>26</v>
      </c>
      <c r="D93" s="20">
        <v>1257422</v>
      </c>
      <c r="E93" s="20">
        <v>43190</v>
      </c>
      <c r="F93" s="20">
        <f>SUM(D93:E93)</f>
        <v>1300612</v>
      </c>
      <c r="G93" s="41"/>
    </row>
    <row r="94" spans="2:7" ht="15" customHeight="1" x14ac:dyDescent="0.2">
      <c r="B94" s="88" t="s">
        <v>74</v>
      </c>
      <c r="C94" s="14" t="s">
        <v>75</v>
      </c>
      <c r="D94" s="15">
        <v>17405</v>
      </c>
      <c r="E94" s="15">
        <v>151</v>
      </c>
      <c r="F94" s="15"/>
      <c r="G94" s="16"/>
    </row>
    <row r="95" spans="2:7" ht="15" customHeight="1" x14ac:dyDescent="0.2">
      <c r="B95" s="89"/>
      <c r="C95" s="1" t="s">
        <v>76</v>
      </c>
      <c r="D95" s="4">
        <v>1649</v>
      </c>
      <c r="E95" s="4">
        <v>419</v>
      </c>
      <c r="G95" s="18"/>
    </row>
    <row r="96" spans="2:7" ht="15" customHeight="1" x14ac:dyDescent="0.2">
      <c r="B96" s="89"/>
      <c r="C96" s="17" t="s">
        <v>77</v>
      </c>
      <c r="D96" s="4">
        <v>79928</v>
      </c>
      <c r="E96" s="4">
        <v>1482</v>
      </c>
      <c r="G96" s="18"/>
    </row>
    <row r="97" spans="2:7" ht="15" customHeight="1" x14ac:dyDescent="0.2">
      <c r="B97" s="89"/>
      <c r="C97" s="17" t="s">
        <v>78</v>
      </c>
      <c r="D97" s="4">
        <v>2010</v>
      </c>
      <c r="E97" s="4">
        <v>79</v>
      </c>
      <c r="G97" s="18"/>
    </row>
    <row r="98" spans="2:7" ht="15" customHeight="1" x14ac:dyDescent="0.2">
      <c r="B98" s="89"/>
      <c r="C98" s="17" t="s">
        <v>79</v>
      </c>
      <c r="D98" s="4">
        <v>4414</v>
      </c>
      <c r="E98" s="4">
        <v>18</v>
      </c>
      <c r="G98" s="18"/>
    </row>
    <row r="99" spans="2:7" ht="15" customHeight="1" x14ac:dyDescent="0.2">
      <c r="B99" s="89"/>
      <c r="C99" s="17" t="s">
        <v>80</v>
      </c>
      <c r="D99" s="4">
        <v>1049</v>
      </c>
      <c r="E99" s="4">
        <v>5</v>
      </c>
      <c r="G99" s="41"/>
    </row>
    <row r="100" spans="2:7" ht="15" customHeight="1" x14ac:dyDescent="0.2">
      <c r="B100" s="89"/>
      <c r="C100" s="72" t="s">
        <v>22</v>
      </c>
      <c r="D100" s="73">
        <f>SUM(D94:D99)</f>
        <v>106455</v>
      </c>
      <c r="E100" s="73">
        <f>SUM(E94:E99)</f>
        <v>2154</v>
      </c>
      <c r="F100" s="73">
        <f>SUM(D100:E100)</f>
        <v>108609</v>
      </c>
      <c r="G100" s="78">
        <f>+F100/F101*100</f>
        <v>10.922865415502143</v>
      </c>
    </row>
    <row r="101" spans="2:7" ht="15" customHeight="1" x14ac:dyDescent="0.2">
      <c r="B101" s="90"/>
      <c r="C101" s="31" t="s">
        <v>26</v>
      </c>
      <c r="D101" s="4">
        <v>976229</v>
      </c>
      <c r="E101" s="4">
        <v>18098</v>
      </c>
      <c r="F101" s="4">
        <f>SUM(D101:E101)</f>
        <v>994327</v>
      </c>
      <c r="G101" s="21"/>
    </row>
    <row r="102" spans="2:7" ht="15" customHeight="1" x14ac:dyDescent="0.2">
      <c r="B102" s="91" t="s">
        <v>81</v>
      </c>
      <c r="C102" s="72" t="s">
        <v>35</v>
      </c>
      <c r="D102" s="73">
        <f t="shared" ref="D102:F103" si="3">+D92+D100</f>
        <v>160777</v>
      </c>
      <c r="E102" s="73">
        <f t="shared" si="3"/>
        <v>3386</v>
      </c>
      <c r="F102" s="73">
        <f t="shared" si="3"/>
        <v>164163</v>
      </c>
      <c r="G102" s="74">
        <f>+F102/F103*100</f>
        <v>7.1532620257009016</v>
      </c>
    </row>
    <row r="103" spans="2:7" ht="15" customHeight="1" x14ac:dyDescent="0.2">
      <c r="B103" s="92"/>
      <c r="C103" s="38" t="s">
        <v>36</v>
      </c>
      <c r="D103" s="20">
        <f t="shared" si="3"/>
        <v>2233651</v>
      </c>
      <c r="E103" s="20">
        <f t="shared" si="3"/>
        <v>61288</v>
      </c>
      <c r="F103" s="20">
        <f t="shared" si="3"/>
        <v>2294939</v>
      </c>
      <c r="G103" s="21"/>
    </row>
    <row r="104" spans="2:7" ht="15" customHeight="1" x14ac:dyDescent="0.2">
      <c r="B104" s="44"/>
      <c r="C104" s="30"/>
      <c r="D104" s="15"/>
      <c r="E104" s="15"/>
      <c r="F104" s="15"/>
    </row>
    <row r="105" spans="2:7" ht="15" customHeight="1" x14ac:dyDescent="0.2">
      <c r="B105" s="44"/>
      <c r="C105" s="31"/>
    </row>
    <row r="106" spans="2:7" ht="15" customHeight="1" x14ac:dyDescent="0.2">
      <c r="B106" s="83" t="s">
        <v>82</v>
      </c>
      <c r="C106" s="80" t="s">
        <v>83</v>
      </c>
      <c r="D106" s="76">
        <v>5000</v>
      </c>
      <c r="E106" s="76"/>
      <c r="F106" s="76">
        <f>SUM(D106:E106)</f>
        <v>5000</v>
      </c>
      <c r="G106" s="74">
        <f>+F106/F107*100</f>
        <v>7.2502646346591648</v>
      </c>
    </row>
    <row r="107" spans="2:7" ht="15" customHeight="1" x14ac:dyDescent="0.2">
      <c r="B107" s="85"/>
      <c r="C107" s="28" t="s">
        <v>26</v>
      </c>
      <c r="D107" s="20">
        <v>66413</v>
      </c>
      <c r="E107" s="20">
        <v>2550</v>
      </c>
      <c r="F107" s="20">
        <f>SUM(D107:E107)</f>
        <v>68963</v>
      </c>
      <c r="G107" s="45"/>
    </row>
    <row r="108" spans="2:7" ht="15" customHeight="1" x14ac:dyDescent="0.2">
      <c r="B108" s="44"/>
      <c r="C108" s="30"/>
      <c r="E108" s="15"/>
      <c r="F108" s="15"/>
      <c r="G108" s="46"/>
    </row>
    <row r="109" spans="2:7" ht="15" customHeight="1" x14ac:dyDescent="0.2">
      <c r="B109" s="44"/>
      <c r="C109" s="31"/>
      <c r="G109" s="46"/>
    </row>
    <row r="110" spans="2:7" ht="15" customHeight="1" x14ac:dyDescent="0.2">
      <c r="B110" s="93" t="s">
        <v>84</v>
      </c>
      <c r="C110" s="14" t="s">
        <v>85</v>
      </c>
      <c r="D110" s="15">
        <v>7521</v>
      </c>
      <c r="E110" s="15">
        <v>235</v>
      </c>
      <c r="F110" s="15"/>
      <c r="G110" s="16"/>
    </row>
    <row r="111" spans="2:7" ht="15" customHeight="1" x14ac:dyDescent="0.2">
      <c r="B111" s="94"/>
      <c r="C111" s="17" t="s">
        <v>86</v>
      </c>
      <c r="D111" s="4">
        <v>18144</v>
      </c>
      <c r="E111" s="4">
        <v>129</v>
      </c>
      <c r="G111" s="18"/>
    </row>
    <row r="112" spans="2:7" ht="15" customHeight="1" x14ac:dyDescent="0.2">
      <c r="B112" s="94"/>
      <c r="C112" s="1" t="s">
        <v>87</v>
      </c>
      <c r="D112" s="4">
        <v>66409</v>
      </c>
      <c r="E112" s="4">
        <v>1894</v>
      </c>
      <c r="G112" s="41"/>
    </row>
    <row r="113" spans="2:7" ht="15" customHeight="1" x14ac:dyDescent="0.2">
      <c r="B113" s="94"/>
      <c r="C113" s="72" t="s">
        <v>22</v>
      </c>
      <c r="D113" s="73">
        <f>SUM(D110:D112)</f>
        <v>92074</v>
      </c>
      <c r="E113" s="73">
        <f>SUM(E110:E112)</f>
        <v>2258</v>
      </c>
      <c r="F113" s="73">
        <f>SUM(D113:E113)</f>
        <v>94332</v>
      </c>
      <c r="G113" s="74">
        <f>+F113/F114*100</f>
        <v>15.062320566904793</v>
      </c>
    </row>
    <row r="114" spans="2:7" ht="15" customHeight="1" x14ac:dyDescent="0.2">
      <c r="B114" s="95"/>
      <c r="C114" s="36" t="s">
        <v>26</v>
      </c>
      <c r="D114" s="37">
        <v>613572</v>
      </c>
      <c r="E114" s="37">
        <v>12706</v>
      </c>
      <c r="F114" s="37">
        <f>SUM(D114:E114)</f>
        <v>626278</v>
      </c>
      <c r="G114" s="41"/>
    </row>
    <row r="115" spans="2:7" ht="15" customHeight="1" x14ac:dyDescent="0.2">
      <c r="B115" s="40"/>
      <c r="C115" s="31"/>
    </row>
    <row r="116" spans="2:7" ht="15" customHeight="1" x14ac:dyDescent="0.2">
      <c r="B116" s="40"/>
      <c r="C116" s="31"/>
    </row>
    <row r="117" spans="2:7" ht="15" customHeight="1" x14ac:dyDescent="0.2">
      <c r="B117" s="83" t="s">
        <v>88</v>
      </c>
      <c r="C117" s="47"/>
      <c r="D117" s="15"/>
      <c r="E117" s="15"/>
      <c r="F117" s="15"/>
      <c r="G117" s="16"/>
    </row>
    <row r="118" spans="2:7" ht="15" customHeight="1" x14ac:dyDescent="0.2">
      <c r="B118" s="85"/>
      <c r="C118" s="28" t="s">
        <v>26</v>
      </c>
      <c r="D118" s="20">
        <v>97000</v>
      </c>
      <c r="E118" s="20">
        <v>3947</v>
      </c>
      <c r="F118" s="20">
        <f>SUM(D118:E118)</f>
        <v>100947</v>
      </c>
      <c r="G118" s="41"/>
    </row>
    <row r="119" spans="2:7" ht="15" customHeight="1" x14ac:dyDescent="0.2">
      <c r="B119" s="48" t="s">
        <v>89</v>
      </c>
      <c r="C119" s="30"/>
      <c r="D119" s="15"/>
      <c r="E119" s="15"/>
      <c r="F119" s="15"/>
    </row>
    <row r="120" spans="2:7" ht="15" customHeight="1" x14ac:dyDescent="0.2">
      <c r="B120" s="49"/>
      <c r="C120" s="31"/>
    </row>
    <row r="121" spans="2:7" ht="15" customHeight="1" x14ac:dyDescent="0.2">
      <c r="B121" s="83" t="s">
        <v>90</v>
      </c>
      <c r="C121" s="35" t="s">
        <v>91</v>
      </c>
      <c r="D121" s="15">
        <v>14103</v>
      </c>
      <c r="E121" s="15">
        <v>321</v>
      </c>
      <c r="F121" s="15"/>
      <c r="G121" s="16"/>
    </row>
    <row r="122" spans="2:7" ht="15" customHeight="1" x14ac:dyDescent="0.2">
      <c r="B122" s="84"/>
      <c r="C122" s="50" t="s">
        <v>113</v>
      </c>
      <c r="D122" s="4">
        <v>25000</v>
      </c>
      <c r="G122" s="18"/>
    </row>
    <row r="123" spans="2:7" ht="15" customHeight="1" x14ac:dyDescent="0.2">
      <c r="B123" s="84"/>
      <c r="C123" s="72" t="s">
        <v>22</v>
      </c>
      <c r="D123" s="73">
        <f>SUM(D121:D122)</f>
        <v>39103</v>
      </c>
      <c r="E123" s="73">
        <f>SUM(E121:E122)</f>
        <v>321</v>
      </c>
      <c r="F123" s="79">
        <f>SUM(D123:E123)</f>
        <v>39424</v>
      </c>
      <c r="G123" s="74">
        <f>+F123/F124*100</f>
        <v>7.7553172236342034</v>
      </c>
    </row>
    <row r="124" spans="2:7" ht="17.25" customHeight="1" x14ac:dyDescent="0.2">
      <c r="B124" s="85"/>
      <c r="C124" s="28" t="s">
        <v>26</v>
      </c>
      <c r="D124" s="20">
        <v>502986</v>
      </c>
      <c r="E124" s="20">
        <v>5362</v>
      </c>
      <c r="F124" s="20">
        <f>SUM(D124:E124)</f>
        <v>508348</v>
      </c>
      <c r="G124" s="21"/>
    </row>
    <row r="125" spans="2:7" ht="17.25" customHeight="1" x14ac:dyDescent="0.2">
      <c r="B125" s="44"/>
      <c r="C125" s="30"/>
      <c r="D125" s="15"/>
      <c r="E125" s="15"/>
      <c r="F125" s="15"/>
    </row>
    <row r="126" spans="2:7" ht="17.25" customHeight="1" x14ac:dyDescent="0.2">
      <c r="B126" s="44"/>
      <c r="C126" s="31"/>
    </row>
    <row r="127" spans="2:7" ht="15" customHeight="1" x14ac:dyDescent="0.2">
      <c r="B127" s="83" t="s">
        <v>92</v>
      </c>
      <c r="C127" s="32" t="s">
        <v>107</v>
      </c>
      <c r="D127" s="15"/>
      <c r="E127" s="15">
        <v>1451</v>
      </c>
      <c r="F127" s="51"/>
      <c r="G127" s="52"/>
    </row>
    <row r="128" spans="2:7" ht="15" customHeight="1" x14ac:dyDescent="0.2">
      <c r="B128" s="84"/>
      <c r="C128" s="33" t="s">
        <v>93</v>
      </c>
      <c r="E128" s="4">
        <v>37289</v>
      </c>
      <c r="F128" s="53"/>
      <c r="G128" s="54"/>
    </row>
    <row r="129" spans="2:7" ht="15" customHeight="1" x14ac:dyDescent="0.2">
      <c r="B129" s="84"/>
      <c r="C129" s="33" t="s">
        <v>94</v>
      </c>
      <c r="D129" s="4">
        <v>201735</v>
      </c>
      <c r="E129" s="4">
        <v>2100</v>
      </c>
      <c r="F129" s="53"/>
      <c r="G129" s="54"/>
    </row>
    <row r="130" spans="2:7" ht="15" customHeight="1" x14ac:dyDescent="0.2">
      <c r="B130" s="84"/>
      <c r="C130" s="72" t="s">
        <v>22</v>
      </c>
      <c r="D130" s="73">
        <f>SUM(D129)</f>
        <v>201735</v>
      </c>
      <c r="E130" s="73">
        <f>SUM(E127:E129)</f>
        <v>40840</v>
      </c>
      <c r="F130" s="79">
        <f>SUM(D130:E130)</f>
        <v>242575</v>
      </c>
      <c r="G130" s="81">
        <f>+F130/F131*100</f>
        <v>5.8131885749725791</v>
      </c>
    </row>
    <row r="131" spans="2:7" ht="15" customHeight="1" x14ac:dyDescent="0.2">
      <c r="B131" s="85"/>
      <c r="C131" s="28" t="s">
        <v>26</v>
      </c>
      <c r="D131" s="20">
        <v>3908680</v>
      </c>
      <c r="E131" s="20">
        <v>264159</v>
      </c>
      <c r="F131" s="39">
        <f>SUM(D131:E131)</f>
        <v>4172839</v>
      </c>
      <c r="G131" s="55"/>
    </row>
    <row r="132" spans="2:7" ht="15" customHeight="1" x14ac:dyDescent="0.2">
      <c r="B132" s="1" t="s">
        <v>108</v>
      </c>
    </row>
    <row r="133" spans="2:7" ht="15" customHeight="1" x14ac:dyDescent="0.2">
      <c r="B133" s="29"/>
    </row>
    <row r="134" spans="2:7" ht="15" customHeight="1" x14ac:dyDescent="0.2">
      <c r="B134" s="86" t="s">
        <v>95</v>
      </c>
      <c r="C134" s="56" t="s">
        <v>96</v>
      </c>
      <c r="D134" s="57">
        <f>+D19+D27+D45+D50+D55+D60+D64+D85+D33+D92+D106+D113+D71+D75+D100+D37+D123+D130+D66+D35+D69</f>
        <v>1328848</v>
      </c>
      <c r="E134" s="57">
        <f>+E19+E27+E45+E50+E55+E60+E64+E85+E33+E92+E106+E113+E71+E75+E100+E37+E123+E130+E66+E35+E52+E69</f>
        <v>88634</v>
      </c>
      <c r="F134" s="57">
        <f>+D134+E134</f>
        <v>1417482</v>
      </c>
      <c r="G134" s="81">
        <f>+F134/F135*100</f>
        <v>7.844486490073181</v>
      </c>
    </row>
    <row r="135" spans="2:7" ht="15" customHeight="1" x14ac:dyDescent="0.2">
      <c r="B135" s="87"/>
      <c r="C135" s="58" t="s">
        <v>26</v>
      </c>
      <c r="D135" s="57">
        <f>+D20+D28+D46+D47+D51+D54+D56+D61+D65+D86+D34+D67+D68+D70+D93+D107+D114+D72+D76+D118+D38+D124+D131+D101+D36+D53</f>
        <v>17427748</v>
      </c>
      <c r="E135" s="57">
        <f>+E20+E28+E46+E47+E51+E54+E56+E61+E65+E86+E34+E67+E68+E70+E93+E107+E114+E72+E76+E118+E38+E124+E131+E101+E36+E53</f>
        <v>642039</v>
      </c>
      <c r="F135" s="57">
        <f>+D135+E135</f>
        <v>18069787</v>
      </c>
    </row>
    <row r="136" spans="2:7" ht="15" customHeight="1" x14ac:dyDescent="0.2"/>
    <row r="137" spans="2:7" ht="15" customHeight="1" x14ac:dyDescent="0.2">
      <c r="B137" s="1" t="s">
        <v>115</v>
      </c>
      <c r="F137" s="71" t="s">
        <v>109</v>
      </c>
    </row>
    <row r="138" spans="2:7" ht="15" customHeight="1" x14ac:dyDescent="0.2">
      <c r="B138" s="1" t="s">
        <v>116</v>
      </c>
      <c r="C138" s="59"/>
      <c r="F138" s="82"/>
    </row>
    <row r="139" spans="2:7" ht="15" customHeight="1" x14ac:dyDescent="0.2">
      <c r="B139" s="1" t="s">
        <v>118</v>
      </c>
    </row>
    <row r="140" spans="2:7" ht="15" customHeight="1" x14ac:dyDescent="0.2">
      <c r="B140" s="1" t="s">
        <v>119</v>
      </c>
      <c r="C140" s="60"/>
    </row>
    <row r="141" spans="2:7" ht="15" customHeight="1" x14ac:dyDescent="0.2">
      <c r="C141" s="60"/>
    </row>
  </sheetData>
  <mergeCells count="27">
    <mergeCell ref="B66:B67"/>
    <mergeCell ref="F1:G1"/>
    <mergeCell ref="B24:B28"/>
    <mergeCell ref="B29:B34"/>
    <mergeCell ref="B39:B40"/>
    <mergeCell ref="B43:B46"/>
    <mergeCell ref="B48:B51"/>
    <mergeCell ref="B55:B56"/>
    <mergeCell ref="B57:B61"/>
    <mergeCell ref="B62:B65"/>
    <mergeCell ref="B52:B53"/>
    <mergeCell ref="B121:B124"/>
    <mergeCell ref="B127:B131"/>
    <mergeCell ref="B134:B135"/>
    <mergeCell ref="B4:B20"/>
    <mergeCell ref="B89:B93"/>
    <mergeCell ref="B94:B101"/>
    <mergeCell ref="B102:B103"/>
    <mergeCell ref="B106:B107"/>
    <mergeCell ref="B110:B114"/>
    <mergeCell ref="B117:B118"/>
    <mergeCell ref="B71:B72"/>
    <mergeCell ref="B73:B76"/>
    <mergeCell ref="B37:B38"/>
    <mergeCell ref="B78:B79"/>
    <mergeCell ref="B83:B86"/>
    <mergeCell ref="B69:B70"/>
  </mergeCells>
  <pageMargins left="0.31496062992125984" right="0.31496062992125984" top="0.35433070866141736" bottom="0.55118110236220474" header="0.31496062992125984" footer="0.31496062992125984"/>
  <pageSetup paperSize="9" scale="80" orientation="portrait" r:id="rId1"/>
  <rowBreaks count="2" manualBreakCount="2">
    <brk id="41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H5" sqref="H5"/>
    </sheetView>
  </sheetViews>
  <sheetFormatPr baseColWidth="10" defaultRowHeight="14.25" x14ac:dyDescent="0.2"/>
  <cols>
    <col min="1" max="6" width="11.42578125" style="62"/>
    <col min="7" max="7" width="4.42578125" style="62" customWidth="1"/>
    <col min="8" max="262" width="11.42578125" style="62"/>
    <col min="263" max="263" width="4.42578125" style="62" customWidth="1"/>
    <col min="264" max="518" width="11.42578125" style="62"/>
    <col min="519" max="519" width="4.42578125" style="62" customWidth="1"/>
    <col min="520" max="774" width="11.42578125" style="62"/>
    <col min="775" max="775" width="4.42578125" style="62" customWidth="1"/>
    <col min="776" max="1030" width="11.42578125" style="62"/>
    <col min="1031" max="1031" width="4.42578125" style="62" customWidth="1"/>
    <col min="1032" max="1286" width="11.42578125" style="62"/>
    <col min="1287" max="1287" width="4.42578125" style="62" customWidth="1"/>
    <col min="1288" max="1542" width="11.42578125" style="62"/>
    <col min="1543" max="1543" width="4.42578125" style="62" customWidth="1"/>
    <col min="1544" max="1798" width="11.42578125" style="62"/>
    <col min="1799" max="1799" width="4.42578125" style="62" customWidth="1"/>
    <col min="1800" max="2054" width="11.42578125" style="62"/>
    <col min="2055" max="2055" width="4.42578125" style="62" customWidth="1"/>
    <col min="2056" max="2310" width="11.42578125" style="62"/>
    <col min="2311" max="2311" width="4.42578125" style="62" customWidth="1"/>
    <col min="2312" max="2566" width="11.42578125" style="62"/>
    <col min="2567" max="2567" width="4.42578125" style="62" customWidth="1"/>
    <col min="2568" max="2822" width="11.42578125" style="62"/>
    <col min="2823" max="2823" width="4.42578125" style="62" customWidth="1"/>
    <col min="2824" max="3078" width="11.42578125" style="62"/>
    <col min="3079" max="3079" width="4.42578125" style="62" customWidth="1"/>
    <col min="3080" max="3334" width="11.42578125" style="62"/>
    <col min="3335" max="3335" width="4.42578125" style="62" customWidth="1"/>
    <col min="3336" max="3590" width="11.42578125" style="62"/>
    <col min="3591" max="3591" width="4.42578125" style="62" customWidth="1"/>
    <col min="3592" max="3846" width="11.42578125" style="62"/>
    <col min="3847" max="3847" width="4.42578125" style="62" customWidth="1"/>
    <col min="3848" max="4102" width="11.42578125" style="62"/>
    <col min="4103" max="4103" width="4.42578125" style="62" customWidth="1"/>
    <col min="4104" max="4358" width="11.42578125" style="62"/>
    <col min="4359" max="4359" width="4.42578125" style="62" customWidth="1"/>
    <col min="4360" max="4614" width="11.42578125" style="62"/>
    <col min="4615" max="4615" width="4.42578125" style="62" customWidth="1"/>
    <col min="4616" max="4870" width="11.42578125" style="62"/>
    <col min="4871" max="4871" width="4.42578125" style="62" customWidth="1"/>
    <col min="4872" max="5126" width="11.42578125" style="62"/>
    <col min="5127" max="5127" width="4.42578125" style="62" customWidth="1"/>
    <col min="5128" max="5382" width="11.42578125" style="62"/>
    <col min="5383" max="5383" width="4.42578125" style="62" customWidth="1"/>
    <col min="5384" max="5638" width="11.42578125" style="62"/>
    <col min="5639" max="5639" width="4.42578125" style="62" customWidth="1"/>
    <col min="5640" max="5894" width="11.42578125" style="62"/>
    <col min="5895" max="5895" width="4.42578125" style="62" customWidth="1"/>
    <col min="5896" max="6150" width="11.42578125" style="62"/>
    <col min="6151" max="6151" width="4.42578125" style="62" customWidth="1"/>
    <col min="6152" max="6406" width="11.42578125" style="62"/>
    <col min="6407" max="6407" width="4.42578125" style="62" customWidth="1"/>
    <col min="6408" max="6662" width="11.42578125" style="62"/>
    <col min="6663" max="6663" width="4.42578125" style="62" customWidth="1"/>
    <col min="6664" max="6918" width="11.42578125" style="62"/>
    <col min="6919" max="6919" width="4.42578125" style="62" customWidth="1"/>
    <col min="6920" max="7174" width="11.42578125" style="62"/>
    <col min="7175" max="7175" width="4.42578125" style="62" customWidth="1"/>
    <col min="7176" max="7430" width="11.42578125" style="62"/>
    <col min="7431" max="7431" width="4.42578125" style="62" customWidth="1"/>
    <col min="7432" max="7686" width="11.42578125" style="62"/>
    <col min="7687" max="7687" width="4.42578125" style="62" customWidth="1"/>
    <col min="7688" max="7942" width="11.42578125" style="62"/>
    <col min="7943" max="7943" width="4.42578125" style="62" customWidth="1"/>
    <col min="7944" max="8198" width="11.42578125" style="62"/>
    <col min="8199" max="8199" width="4.42578125" style="62" customWidth="1"/>
    <col min="8200" max="8454" width="11.42578125" style="62"/>
    <col min="8455" max="8455" width="4.42578125" style="62" customWidth="1"/>
    <col min="8456" max="8710" width="11.42578125" style="62"/>
    <col min="8711" max="8711" width="4.42578125" style="62" customWidth="1"/>
    <col min="8712" max="8966" width="11.42578125" style="62"/>
    <col min="8967" max="8967" width="4.42578125" style="62" customWidth="1"/>
    <col min="8968" max="9222" width="11.42578125" style="62"/>
    <col min="9223" max="9223" width="4.42578125" style="62" customWidth="1"/>
    <col min="9224" max="9478" width="11.42578125" style="62"/>
    <col min="9479" max="9479" width="4.42578125" style="62" customWidth="1"/>
    <col min="9480" max="9734" width="11.42578125" style="62"/>
    <col min="9735" max="9735" width="4.42578125" style="62" customWidth="1"/>
    <col min="9736" max="9990" width="11.42578125" style="62"/>
    <col min="9991" max="9991" width="4.42578125" style="62" customWidth="1"/>
    <col min="9992" max="10246" width="11.42578125" style="62"/>
    <col min="10247" max="10247" width="4.42578125" style="62" customWidth="1"/>
    <col min="10248" max="10502" width="11.42578125" style="62"/>
    <col min="10503" max="10503" width="4.42578125" style="62" customWidth="1"/>
    <col min="10504" max="10758" width="11.42578125" style="62"/>
    <col min="10759" max="10759" width="4.42578125" style="62" customWidth="1"/>
    <col min="10760" max="11014" width="11.42578125" style="62"/>
    <col min="11015" max="11015" width="4.42578125" style="62" customWidth="1"/>
    <col min="11016" max="11270" width="11.42578125" style="62"/>
    <col min="11271" max="11271" width="4.42578125" style="62" customWidth="1"/>
    <col min="11272" max="11526" width="11.42578125" style="62"/>
    <col min="11527" max="11527" width="4.42578125" style="62" customWidth="1"/>
    <col min="11528" max="11782" width="11.42578125" style="62"/>
    <col min="11783" max="11783" width="4.42578125" style="62" customWidth="1"/>
    <col min="11784" max="12038" width="11.42578125" style="62"/>
    <col min="12039" max="12039" width="4.42578125" style="62" customWidth="1"/>
    <col min="12040" max="12294" width="11.42578125" style="62"/>
    <col min="12295" max="12295" width="4.42578125" style="62" customWidth="1"/>
    <col min="12296" max="12550" width="11.42578125" style="62"/>
    <col min="12551" max="12551" width="4.42578125" style="62" customWidth="1"/>
    <col min="12552" max="12806" width="11.42578125" style="62"/>
    <col min="12807" max="12807" width="4.42578125" style="62" customWidth="1"/>
    <col min="12808" max="13062" width="11.42578125" style="62"/>
    <col min="13063" max="13063" width="4.42578125" style="62" customWidth="1"/>
    <col min="13064" max="13318" width="11.42578125" style="62"/>
    <col min="13319" max="13319" width="4.42578125" style="62" customWidth="1"/>
    <col min="13320" max="13574" width="11.42578125" style="62"/>
    <col min="13575" max="13575" width="4.42578125" style="62" customWidth="1"/>
    <col min="13576" max="13830" width="11.42578125" style="62"/>
    <col min="13831" max="13831" width="4.42578125" style="62" customWidth="1"/>
    <col min="13832" max="14086" width="11.42578125" style="62"/>
    <col min="14087" max="14087" width="4.42578125" style="62" customWidth="1"/>
    <col min="14088" max="14342" width="11.42578125" style="62"/>
    <col min="14343" max="14343" width="4.42578125" style="62" customWidth="1"/>
    <col min="14344" max="14598" width="11.42578125" style="62"/>
    <col min="14599" max="14599" width="4.42578125" style="62" customWidth="1"/>
    <col min="14600" max="14854" width="11.42578125" style="62"/>
    <col min="14855" max="14855" width="4.42578125" style="62" customWidth="1"/>
    <col min="14856" max="15110" width="11.42578125" style="62"/>
    <col min="15111" max="15111" width="4.42578125" style="62" customWidth="1"/>
    <col min="15112" max="15366" width="11.42578125" style="62"/>
    <col min="15367" max="15367" width="4.42578125" style="62" customWidth="1"/>
    <col min="15368" max="15622" width="11.42578125" style="62"/>
    <col min="15623" max="15623" width="4.42578125" style="62" customWidth="1"/>
    <col min="15624" max="15878" width="11.42578125" style="62"/>
    <col min="15879" max="15879" width="4.42578125" style="62" customWidth="1"/>
    <col min="15880" max="16134" width="11.42578125" style="62"/>
    <col min="16135" max="16135" width="4.42578125" style="62" customWidth="1"/>
    <col min="16136" max="16384" width="11.42578125" style="62"/>
  </cols>
  <sheetData>
    <row r="1" spans="1:7" ht="18" customHeight="1" x14ac:dyDescent="0.2">
      <c r="B1" s="64"/>
      <c r="C1" s="64"/>
      <c r="D1" s="64"/>
      <c r="E1" s="64"/>
      <c r="F1" s="61"/>
      <c r="G1" s="64" t="s">
        <v>106</v>
      </c>
    </row>
    <row r="3" spans="1:7" ht="15" x14ac:dyDescent="0.2">
      <c r="A3" s="109" t="s">
        <v>97</v>
      </c>
      <c r="B3" s="109"/>
      <c r="C3" s="109"/>
      <c r="D3" s="109"/>
      <c r="E3" s="109"/>
      <c r="F3" s="109"/>
      <c r="G3" s="109"/>
    </row>
    <row r="4" spans="1:7" ht="15" x14ac:dyDescent="0.2">
      <c r="A4" s="65"/>
      <c r="B4" s="65"/>
      <c r="C4" s="65"/>
      <c r="D4" s="65"/>
      <c r="E4" s="65"/>
      <c r="F4" s="65"/>
      <c r="G4" s="65"/>
    </row>
    <row r="5" spans="1:7" ht="15" thickBot="1" x14ac:dyDescent="0.25"/>
    <row r="6" spans="1:7" ht="15" customHeight="1" x14ac:dyDescent="0.2">
      <c r="A6" s="100" t="s">
        <v>98</v>
      </c>
      <c r="B6" s="101"/>
      <c r="C6" s="104" t="s">
        <v>99</v>
      </c>
      <c r="D6" s="104"/>
      <c r="E6" s="105" t="s">
        <v>100</v>
      </c>
      <c r="F6" s="63"/>
    </row>
    <row r="7" spans="1:7" ht="15" thickBot="1" x14ac:dyDescent="0.25">
      <c r="A7" s="102"/>
      <c r="B7" s="103"/>
      <c r="C7" s="66" t="s">
        <v>104</v>
      </c>
      <c r="D7" s="67" t="s">
        <v>105</v>
      </c>
      <c r="E7" s="106"/>
      <c r="F7" s="63"/>
    </row>
    <row r="8" spans="1:7" x14ac:dyDescent="0.2">
      <c r="A8" s="107" t="s">
        <v>101</v>
      </c>
      <c r="B8" s="108"/>
      <c r="C8" s="68">
        <v>6762</v>
      </c>
      <c r="D8" s="68"/>
      <c r="E8" s="57">
        <f>SUM(C8:D8)</f>
        <v>6762</v>
      </c>
      <c r="F8" s="63"/>
    </row>
    <row r="9" spans="1:7" x14ac:dyDescent="0.2">
      <c r="A9" s="69"/>
      <c r="B9" s="69"/>
      <c r="C9" s="70"/>
      <c r="D9" s="70"/>
      <c r="E9" s="1"/>
      <c r="F9" s="63"/>
    </row>
    <row r="10" spans="1:7" ht="15" thickBot="1" x14ac:dyDescent="0.25"/>
    <row r="11" spans="1:7" ht="15" customHeight="1" x14ac:dyDescent="0.2">
      <c r="A11" s="100" t="s">
        <v>102</v>
      </c>
      <c r="B11" s="101"/>
      <c r="C11" s="104" t="s">
        <v>99</v>
      </c>
      <c r="D11" s="104"/>
      <c r="E11" s="105" t="s">
        <v>100</v>
      </c>
      <c r="F11" s="63"/>
      <c r="G11" s="63"/>
    </row>
    <row r="12" spans="1:7" ht="15" thickBot="1" x14ac:dyDescent="0.25">
      <c r="A12" s="102"/>
      <c r="B12" s="103"/>
      <c r="C12" s="66" t="s">
        <v>104</v>
      </c>
      <c r="D12" s="67" t="s">
        <v>105</v>
      </c>
      <c r="E12" s="106"/>
      <c r="F12" s="63"/>
      <c r="G12" s="63"/>
    </row>
    <row r="13" spans="1:7" x14ac:dyDescent="0.2">
      <c r="A13" s="107" t="s">
        <v>101</v>
      </c>
      <c r="B13" s="108"/>
      <c r="C13" s="68">
        <v>33723</v>
      </c>
      <c r="D13" s="68">
        <v>27</v>
      </c>
      <c r="E13" s="57">
        <f>SUM(C13:D13)</f>
        <v>33750</v>
      </c>
      <c r="F13" s="63"/>
      <c r="G13" s="63"/>
    </row>
    <row r="14" spans="1:7" x14ac:dyDescent="0.2">
      <c r="A14" s="69"/>
      <c r="B14" s="69"/>
      <c r="C14" s="70"/>
      <c r="D14" s="70"/>
      <c r="E14" s="1"/>
      <c r="F14" s="63"/>
      <c r="G14" s="63"/>
    </row>
    <row r="15" spans="1:7" ht="15" thickBot="1" x14ac:dyDescent="0.25"/>
    <row r="16" spans="1:7" x14ac:dyDescent="0.2">
      <c r="A16" s="100" t="s">
        <v>103</v>
      </c>
      <c r="B16" s="101"/>
      <c r="C16" s="104" t="s">
        <v>99</v>
      </c>
      <c r="D16" s="104"/>
      <c r="E16" s="105" t="s">
        <v>100</v>
      </c>
    </row>
    <row r="17" spans="1:5" ht="15" thickBot="1" x14ac:dyDescent="0.25">
      <c r="A17" s="102"/>
      <c r="B17" s="103"/>
      <c r="C17" s="66" t="s">
        <v>104</v>
      </c>
      <c r="D17" s="67" t="s">
        <v>105</v>
      </c>
      <c r="E17" s="106"/>
    </row>
    <row r="18" spans="1:5" x14ac:dyDescent="0.2">
      <c r="A18" s="107" t="s">
        <v>101</v>
      </c>
      <c r="B18" s="108"/>
      <c r="C18" s="68">
        <v>50000</v>
      </c>
      <c r="D18" s="68"/>
      <c r="E18" s="57">
        <f>SUM(C18:D18)</f>
        <v>50000</v>
      </c>
    </row>
  </sheetData>
  <mergeCells count="13">
    <mergeCell ref="A16:B17"/>
    <mergeCell ref="C16:D16"/>
    <mergeCell ref="E16:E17"/>
    <mergeCell ref="A18:B18"/>
    <mergeCell ref="A3:G3"/>
    <mergeCell ref="A6:B7"/>
    <mergeCell ref="C6:D6"/>
    <mergeCell ref="E6:E7"/>
    <mergeCell ref="A8:B8"/>
    <mergeCell ref="A11:B12"/>
    <mergeCell ref="C11:D11"/>
    <mergeCell ref="E11:E12"/>
    <mergeCell ref="A13:B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ANEXO B1</vt:lpstr>
      <vt:lpstr>ANEXO B2</vt:lpstr>
      <vt:lpstr>Hoja3</vt:lpstr>
      <vt:lpstr>'ANEXO B1'!Área_de_impresión</vt:lpstr>
      <vt:lpstr>'ANEXO B1'!Títulos_a_imprimir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ACC</cp:lastModifiedBy>
  <cp:lastPrinted>2024-04-09T15:50:47Z</cp:lastPrinted>
  <dcterms:created xsi:type="dcterms:W3CDTF">2021-11-24T17:16:18Z</dcterms:created>
  <dcterms:modified xsi:type="dcterms:W3CDTF">2026-03-04T17:07:06Z</dcterms:modified>
</cp:coreProperties>
</file>